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timelines/timeline2.xml" ContentType="application/vnd.ms-excel.timelin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timelines/timeline3.xml" ContentType="application/vnd.ms-excel.timelin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timelines/timeline4.xml" ContentType="application/vnd.ms-excel.timelin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timelines/timeline5.xml" ContentType="application/vnd.ms-excel.timelin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6.xml" ContentType="application/vnd.openxmlformats-officedocument.drawing+xml"/>
  <Override PartName="/xl/timelines/timeline6.xml" ContentType="application/vnd.ms-excel.timelin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hidePivotFieldList="1"/>
  <mc:AlternateContent xmlns:mc="http://schemas.openxmlformats.org/markup-compatibility/2006">
    <mc:Choice Requires="x15">
      <x15ac:absPath xmlns:x15ac="http://schemas.microsoft.com/office/spreadsheetml/2010/11/ac" url="C:\Сайт\контент\цвета дашбордов\"/>
    </mc:Choice>
  </mc:AlternateContent>
  <xr:revisionPtr revIDLastSave="0" documentId="13_ncr:1_{3019126F-0C18-4944-A22F-8DBEBB239A9A}" xr6:coauthVersionLast="43" xr6:coauthVersionMax="43" xr10:uidLastSave="{00000000-0000-0000-0000-000000000000}"/>
  <bookViews>
    <workbookView xWindow="-120" yWindow="-120" windowWidth="29040" windowHeight="15840" tabRatio="497" activeTab="1" xr2:uid="{4FA37268-08A7-4A23-8E79-4F309B111594}"/>
  </bookViews>
  <sheets>
    <sheet name="БДР" sheetId="16" r:id="rId1"/>
    <sheet name="бдр1" sheetId="18" r:id="rId2"/>
    <sheet name="бдр2" sheetId="20" r:id="rId3"/>
    <sheet name="бдр3" sheetId="22" r:id="rId4"/>
    <sheet name="бдр4" sheetId="24" r:id="rId5"/>
    <sheet name="бдр5" sheetId="25" r:id="rId6"/>
    <sheet name="данные" sheetId="5" r:id="rId7"/>
    <sheet name="1" sheetId="13" r:id="rId8"/>
    <sheet name="2" sheetId="14" r:id="rId9"/>
    <sheet name="автор" sheetId="17" r:id="rId10"/>
  </sheets>
  <definedNames>
    <definedName name="ExternalData_1" localSheetId="7" hidden="1">'1'!$A$1:$J$1386</definedName>
    <definedName name="ВстроеннаяВременнаяШкала_дата">#N/A</definedName>
  </definedNames>
  <calcPr calcId="191029"/>
  <pivotCaches>
    <pivotCache cacheId="133" r:id="rId11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2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66" i="5" l="1"/>
  <c r="BB66" i="5"/>
  <c r="BC65" i="5"/>
  <c r="BB65" i="5"/>
  <c r="BE65" i="5" s="1"/>
  <c r="BC63" i="5"/>
  <c r="BD63" i="5" s="1"/>
  <c r="BB63" i="5"/>
  <c r="BB62" i="5"/>
  <c r="BC58" i="5"/>
  <c r="BB58" i="5"/>
  <c r="BC57" i="5"/>
  <c r="BB57" i="5"/>
  <c r="BE57" i="5" s="1"/>
  <c r="BC56" i="5"/>
  <c r="BB56" i="5"/>
  <c r="BC55" i="5"/>
  <c r="BB55" i="5"/>
  <c r="BE55" i="5" s="1"/>
  <c r="BC54" i="5"/>
  <c r="BB54" i="5"/>
  <c r="BC53" i="5"/>
  <c r="BB53" i="5"/>
  <c r="BE53" i="5" s="1"/>
  <c r="BC52" i="5"/>
  <c r="BB52" i="5"/>
  <c r="BC50" i="5"/>
  <c r="BB50" i="5"/>
  <c r="BD50" i="5" s="1"/>
  <c r="BC49" i="5"/>
  <c r="BE49" i="5" s="1"/>
  <c r="BB49" i="5"/>
  <c r="BC48" i="5"/>
  <c r="BB48" i="5"/>
  <c r="BD48" i="5" s="1"/>
  <c r="BC46" i="5"/>
  <c r="BB46" i="5"/>
  <c r="BC44" i="5"/>
  <c r="BB44" i="5"/>
  <c r="BD44" i="5" s="1"/>
  <c r="BC43" i="5"/>
  <c r="BE43" i="5" s="1"/>
  <c r="BB43" i="5"/>
  <c r="BC42" i="5"/>
  <c r="BB42" i="5"/>
  <c r="BD42" i="5" s="1"/>
  <c r="BC41" i="5"/>
  <c r="BE41" i="5" s="1"/>
  <c r="BB41" i="5"/>
  <c r="BC40" i="5"/>
  <c r="BB40" i="5"/>
  <c r="BD40" i="5" s="1"/>
  <c r="BC38" i="5"/>
  <c r="BB38" i="5"/>
  <c r="BC37" i="5"/>
  <c r="BB37" i="5"/>
  <c r="BE37" i="5" s="1"/>
  <c r="BC36" i="5"/>
  <c r="BE36" i="5" s="1"/>
  <c r="BB36" i="5"/>
  <c r="BC34" i="5"/>
  <c r="BB34" i="5"/>
  <c r="BD34" i="5" s="1"/>
  <c r="BC22" i="5"/>
  <c r="BB22" i="5"/>
  <c r="BC21" i="5"/>
  <c r="BB21" i="5"/>
  <c r="BE21" i="5" s="1"/>
  <c r="BC19" i="5"/>
  <c r="BB19" i="5"/>
  <c r="BC18" i="5"/>
  <c r="BB18" i="5"/>
  <c r="BE18" i="5" s="1"/>
  <c r="BC17" i="5"/>
  <c r="BB17" i="5"/>
  <c r="BC14" i="5"/>
  <c r="BB14" i="5"/>
  <c r="BE14" i="5" s="1"/>
  <c r="BC13" i="5"/>
  <c r="BD13" i="5" s="1"/>
  <c r="BB13" i="5"/>
  <c r="BC11" i="5"/>
  <c r="BB11" i="5"/>
  <c r="BE11" i="5" s="1"/>
  <c r="BC10" i="5"/>
  <c r="BB10" i="5"/>
  <c r="BC9" i="5"/>
  <c r="BB9" i="5"/>
  <c r="BE9" i="5" s="1"/>
  <c r="BE66" i="5"/>
  <c r="BD66" i="5"/>
  <c r="BE63" i="5"/>
  <c r="BD49" i="5"/>
  <c r="BD41" i="5"/>
  <c r="BD43" i="5" l="1"/>
  <c r="BE10" i="5"/>
  <c r="BE13" i="5"/>
  <c r="BE17" i="5"/>
  <c r="BE19" i="5"/>
  <c r="BD22" i="5"/>
  <c r="BD36" i="5"/>
  <c r="BD38" i="5"/>
  <c r="BE46" i="5"/>
  <c r="BE52" i="5"/>
  <c r="BE54" i="5"/>
  <c r="BE56" i="5"/>
  <c r="BD10" i="5"/>
  <c r="BD55" i="5"/>
  <c r="BE50" i="5"/>
  <c r="BE58" i="5"/>
  <c r="BD11" i="5"/>
  <c r="BD37" i="5"/>
  <c r="BD21" i="5"/>
  <c r="BE44" i="5"/>
  <c r="BD57" i="5"/>
  <c r="BD18" i="5"/>
  <c r="BD65" i="5"/>
  <c r="BD9" i="5"/>
  <c r="BD53" i="5"/>
  <c r="BD14" i="5"/>
  <c r="BE42" i="5"/>
  <c r="BE22" i="5"/>
  <c r="BE40" i="5"/>
  <c r="BE34" i="5"/>
  <c r="BE48" i="5"/>
  <c r="BE38" i="5"/>
  <c r="BD46" i="5"/>
  <c r="BD52" i="5"/>
  <c r="BD54" i="5"/>
  <c r="BD56" i="5"/>
  <c r="BD58" i="5"/>
  <c r="BD17" i="5"/>
  <c r="BD19" i="5"/>
  <c r="BA66" i="5"/>
  <c r="AZ66" i="5"/>
  <c r="AW66" i="5"/>
  <c r="AV66" i="5"/>
  <c r="AS66" i="5"/>
  <c r="AR66" i="5"/>
  <c r="AO66" i="5"/>
  <c r="AN66" i="5"/>
  <c r="AK66" i="5"/>
  <c r="AJ66" i="5"/>
  <c r="AG66" i="5"/>
  <c r="AF66" i="5"/>
  <c r="AC66" i="5"/>
  <c r="AB66" i="5"/>
  <c r="Y66" i="5"/>
  <c r="X66" i="5"/>
  <c r="U66" i="5"/>
  <c r="T66" i="5"/>
  <c r="Q66" i="5"/>
  <c r="P66" i="5"/>
  <c r="M66" i="5"/>
  <c r="L66" i="5"/>
  <c r="I66" i="5"/>
  <c r="H66" i="5"/>
  <c r="BA65" i="5"/>
  <c r="AZ65" i="5"/>
  <c r="AW65" i="5"/>
  <c r="AV65" i="5"/>
  <c r="AS65" i="5"/>
  <c r="AR65" i="5"/>
  <c r="AO65" i="5"/>
  <c r="AN65" i="5"/>
  <c r="AK65" i="5"/>
  <c r="AJ65" i="5"/>
  <c r="AG65" i="5"/>
  <c r="AF65" i="5"/>
  <c r="AC65" i="5"/>
  <c r="AB65" i="5"/>
  <c r="Y65" i="5"/>
  <c r="X65" i="5"/>
  <c r="U65" i="5"/>
  <c r="T65" i="5"/>
  <c r="Q65" i="5"/>
  <c r="P65" i="5"/>
  <c r="M65" i="5"/>
  <c r="L65" i="5"/>
  <c r="I65" i="5"/>
  <c r="H65" i="5"/>
  <c r="AY64" i="5"/>
  <c r="AX64" i="5"/>
  <c r="AU64" i="5"/>
  <c r="AT64" i="5"/>
  <c r="AQ64" i="5"/>
  <c r="AP64" i="5"/>
  <c r="AM64" i="5"/>
  <c r="AL64" i="5"/>
  <c r="AI64" i="5"/>
  <c r="AH64" i="5"/>
  <c r="AE64" i="5"/>
  <c r="AD64" i="5"/>
  <c r="AA64" i="5"/>
  <c r="Z64" i="5"/>
  <c r="W64" i="5"/>
  <c r="V64" i="5"/>
  <c r="S64" i="5"/>
  <c r="R64" i="5"/>
  <c r="O64" i="5"/>
  <c r="N64" i="5"/>
  <c r="K64" i="5"/>
  <c r="J64" i="5"/>
  <c r="G64" i="5"/>
  <c r="F64" i="5"/>
  <c r="BB64" i="5" s="1"/>
  <c r="BA63" i="5"/>
  <c r="AZ63" i="5"/>
  <c r="AW63" i="5"/>
  <c r="AV63" i="5"/>
  <c r="AS63" i="5"/>
  <c r="AR63" i="5"/>
  <c r="AO63" i="5"/>
  <c r="AN63" i="5"/>
  <c r="AK63" i="5"/>
  <c r="AJ63" i="5"/>
  <c r="AG63" i="5"/>
  <c r="AF63" i="5"/>
  <c r="AC63" i="5"/>
  <c r="AB63" i="5"/>
  <c r="Y63" i="5"/>
  <c r="X63" i="5"/>
  <c r="U63" i="5"/>
  <c r="T63" i="5"/>
  <c r="Q63" i="5"/>
  <c r="P63" i="5"/>
  <c r="M63" i="5"/>
  <c r="L63" i="5"/>
  <c r="I63" i="5"/>
  <c r="H63" i="5"/>
  <c r="BA62" i="5"/>
  <c r="AZ62" i="5"/>
  <c r="AW62" i="5"/>
  <c r="AV62" i="5"/>
  <c r="AS62" i="5"/>
  <c r="AR62" i="5"/>
  <c r="AO62" i="5"/>
  <c r="AN62" i="5"/>
  <c r="AK62" i="5"/>
  <c r="AJ62" i="5"/>
  <c r="AE62" i="5"/>
  <c r="BC62" i="5" s="1"/>
  <c r="BE62" i="5" s="1"/>
  <c r="AC62" i="5"/>
  <c r="AB62" i="5"/>
  <c r="Y62" i="5"/>
  <c r="X62" i="5"/>
  <c r="U62" i="5"/>
  <c r="T62" i="5"/>
  <c r="Q62" i="5"/>
  <c r="P62" i="5"/>
  <c r="M62" i="5"/>
  <c r="L62" i="5"/>
  <c r="I62" i="5"/>
  <c r="H62" i="5"/>
  <c r="AY61" i="5"/>
  <c r="AX61" i="5"/>
  <c r="BA61" i="5" s="1"/>
  <c r="AU61" i="5"/>
  <c r="AT61" i="5"/>
  <c r="AW61" i="5" s="1"/>
  <c r="AQ61" i="5"/>
  <c r="AP61" i="5"/>
  <c r="AM61" i="5"/>
  <c r="AL61" i="5"/>
  <c r="AO61" i="5" s="1"/>
  <c r="AI61" i="5"/>
  <c r="AH61" i="5"/>
  <c r="AD61" i="5"/>
  <c r="AA61" i="5"/>
  <c r="Z61" i="5"/>
  <c r="AC61" i="5" s="1"/>
  <c r="W61" i="5"/>
  <c r="V61" i="5"/>
  <c r="Y61" i="5" s="1"/>
  <c r="S61" i="5"/>
  <c r="R61" i="5"/>
  <c r="O61" i="5"/>
  <c r="N61" i="5"/>
  <c r="Q61" i="5" s="1"/>
  <c r="K61" i="5"/>
  <c r="J61" i="5"/>
  <c r="M61" i="5" s="1"/>
  <c r="G61" i="5"/>
  <c r="F61" i="5"/>
  <c r="BA58" i="5"/>
  <c r="AZ58" i="5"/>
  <c r="AW58" i="5"/>
  <c r="AV58" i="5"/>
  <c r="AS58" i="5"/>
  <c r="AR58" i="5"/>
  <c r="AO58" i="5"/>
  <c r="AN58" i="5"/>
  <c r="AK58" i="5"/>
  <c r="AJ58" i="5"/>
  <c r="AG58" i="5"/>
  <c r="AF58" i="5"/>
  <c r="AC58" i="5"/>
  <c r="AB58" i="5"/>
  <c r="Y58" i="5"/>
  <c r="X58" i="5"/>
  <c r="U58" i="5"/>
  <c r="T58" i="5"/>
  <c r="Q58" i="5"/>
  <c r="P58" i="5"/>
  <c r="M58" i="5"/>
  <c r="L58" i="5"/>
  <c r="I58" i="5"/>
  <c r="H58" i="5"/>
  <c r="BA57" i="5"/>
  <c r="AZ57" i="5"/>
  <c r="AW57" i="5"/>
  <c r="AV57" i="5"/>
  <c r="AS57" i="5"/>
  <c r="AR57" i="5"/>
  <c r="AO57" i="5"/>
  <c r="AN57" i="5"/>
  <c r="AK57" i="5"/>
  <c r="AJ57" i="5"/>
  <c r="AG57" i="5"/>
  <c r="AF57" i="5"/>
  <c r="AC57" i="5"/>
  <c r="AB57" i="5"/>
  <c r="Y57" i="5"/>
  <c r="X57" i="5"/>
  <c r="U57" i="5"/>
  <c r="T57" i="5"/>
  <c r="Q57" i="5"/>
  <c r="P57" i="5"/>
  <c r="M57" i="5"/>
  <c r="L57" i="5"/>
  <c r="I57" i="5"/>
  <c r="H57" i="5"/>
  <c r="BA56" i="5"/>
  <c r="AZ56" i="5"/>
  <c r="AW56" i="5"/>
  <c r="AV56" i="5"/>
  <c r="AS56" i="5"/>
  <c r="AR56" i="5"/>
  <c r="AO56" i="5"/>
  <c r="AN56" i="5"/>
  <c r="AK56" i="5"/>
  <c r="AJ56" i="5"/>
  <c r="AG56" i="5"/>
  <c r="AF56" i="5"/>
  <c r="AC56" i="5"/>
  <c r="AB56" i="5"/>
  <c r="Y56" i="5"/>
  <c r="X56" i="5"/>
  <c r="U56" i="5"/>
  <c r="T56" i="5"/>
  <c r="Q56" i="5"/>
  <c r="P56" i="5"/>
  <c r="M56" i="5"/>
  <c r="L56" i="5"/>
  <c r="I56" i="5"/>
  <c r="H56" i="5"/>
  <c r="BA55" i="5"/>
  <c r="AZ55" i="5"/>
  <c r="AW55" i="5"/>
  <c r="AV55" i="5"/>
  <c r="AS55" i="5"/>
  <c r="AR55" i="5"/>
  <c r="AO55" i="5"/>
  <c r="AN55" i="5"/>
  <c r="AK55" i="5"/>
  <c r="AJ55" i="5"/>
  <c r="AG55" i="5"/>
  <c r="AF55" i="5"/>
  <c r="AC55" i="5"/>
  <c r="AB55" i="5"/>
  <c r="Y55" i="5"/>
  <c r="X55" i="5"/>
  <c r="U55" i="5"/>
  <c r="T55" i="5"/>
  <c r="Q55" i="5"/>
  <c r="P55" i="5"/>
  <c r="M55" i="5"/>
  <c r="L55" i="5"/>
  <c r="I55" i="5"/>
  <c r="H55" i="5"/>
  <c r="BA54" i="5"/>
  <c r="AZ54" i="5"/>
  <c r="AW54" i="5"/>
  <c r="AV54" i="5"/>
  <c r="AS54" i="5"/>
  <c r="AR54" i="5"/>
  <c r="AO54" i="5"/>
  <c r="AN54" i="5"/>
  <c r="AK54" i="5"/>
  <c r="AJ54" i="5"/>
  <c r="AG54" i="5"/>
  <c r="AF54" i="5"/>
  <c r="AC54" i="5"/>
  <c r="AB54" i="5"/>
  <c r="Y54" i="5"/>
  <c r="X54" i="5"/>
  <c r="U54" i="5"/>
  <c r="T54" i="5"/>
  <c r="Q54" i="5"/>
  <c r="P54" i="5"/>
  <c r="M54" i="5"/>
  <c r="L54" i="5"/>
  <c r="I54" i="5"/>
  <c r="H54" i="5"/>
  <c r="BA53" i="5"/>
  <c r="AZ53" i="5"/>
  <c r="AW53" i="5"/>
  <c r="AV53" i="5"/>
  <c r="AS53" i="5"/>
  <c r="AR53" i="5"/>
  <c r="AO53" i="5"/>
  <c r="AN53" i="5"/>
  <c r="AK53" i="5"/>
  <c r="AJ53" i="5"/>
  <c r="AG53" i="5"/>
  <c r="AF53" i="5"/>
  <c r="AC53" i="5"/>
  <c r="AB53" i="5"/>
  <c r="Y53" i="5"/>
  <c r="X53" i="5"/>
  <c r="U53" i="5"/>
  <c r="T53" i="5"/>
  <c r="Q53" i="5"/>
  <c r="P53" i="5"/>
  <c r="M53" i="5"/>
  <c r="L53" i="5"/>
  <c r="I53" i="5"/>
  <c r="H53" i="5"/>
  <c r="BA52" i="5"/>
  <c r="AZ52" i="5"/>
  <c r="AW52" i="5"/>
  <c r="AV52" i="5"/>
  <c r="AS52" i="5"/>
  <c r="AR52" i="5"/>
  <c r="AO52" i="5"/>
  <c r="AN52" i="5"/>
  <c r="AK52" i="5"/>
  <c r="AJ52" i="5"/>
  <c r="AG52" i="5"/>
  <c r="AF52" i="5"/>
  <c r="AC52" i="5"/>
  <c r="AB52" i="5"/>
  <c r="Y52" i="5"/>
  <c r="X52" i="5"/>
  <c r="U52" i="5"/>
  <c r="T52" i="5"/>
  <c r="Q52" i="5"/>
  <c r="P52" i="5"/>
  <c r="M52" i="5"/>
  <c r="L52" i="5"/>
  <c r="I52" i="5"/>
  <c r="H52" i="5"/>
  <c r="AY51" i="5"/>
  <c r="AX51" i="5"/>
  <c r="AU51" i="5"/>
  <c r="AT51" i="5"/>
  <c r="AQ51" i="5"/>
  <c r="AP51" i="5"/>
  <c r="AM51" i="5"/>
  <c r="AL51" i="5"/>
  <c r="AI51" i="5"/>
  <c r="AH51" i="5"/>
  <c r="AE51" i="5"/>
  <c r="AD51" i="5"/>
  <c r="AA51" i="5"/>
  <c r="Z51" i="5"/>
  <c r="W51" i="5"/>
  <c r="V51" i="5"/>
  <c r="S51" i="5"/>
  <c r="R51" i="5"/>
  <c r="O51" i="5"/>
  <c r="N51" i="5"/>
  <c r="K51" i="5"/>
  <c r="J51" i="5"/>
  <c r="G51" i="5"/>
  <c r="F51" i="5"/>
  <c r="BA50" i="5"/>
  <c r="AZ50" i="5"/>
  <c r="AW50" i="5"/>
  <c r="AV50" i="5"/>
  <c r="AS50" i="5"/>
  <c r="AR50" i="5"/>
  <c r="AO50" i="5"/>
  <c r="AN50" i="5"/>
  <c r="AK50" i="5"/>
  <c r="AJ50" i="5"/>
  <c r="AG50" i="5"/>
  <c r="AF50" i="5"/>
  <c r="AC50" i="5"/>
  <c r="AB50" i="5"/>
  <c r="Y50" i="5"/>
  <c r="X50" i="5"/>
  <c r="U50" i="5"/>
  <c r="T50" i="5"/>
  <c r="Q50" i="5"/>
  <c r="P50" i="5"/>
  <c r="M50" i="5"/>
  <c r="L50" i="5"/>
  <c r="I50" i="5"/>
  <c r="H50" i="5"/>
  <c r="BA49" i="5"/>
  <c r="AZ49" i="5"/>
  <c r="AW49" i="5"/>
  <c r="AV49" i="5"/>
  <c r="AS49" i="5"/>
  <c r="AR49" i="5"/>
  <c r="AO49" i="5"/>
  <c r="AN49" i="5"/>
  <c r="AK49" i="5"/>
  <c r="AJ49" i="5"/>
  <c r="AG49" i="5"/>
  <c r="AF49" i="5"/>
  <c r="AC49" i="5"/>
  <c r="AB49" i="5"/>
  <c r="Y49" i="5"/>
  <c r="X49" i="5"/>
  <c r="U49" i="5"/>
  <c r="T49" i="5"/>
  <c r="Q49" i="5"/>
  <c r="P49" i="5"/>
  <c r="M49" i="5"/>
  <c r="L49" i="5"/>
  <c r="I49" i="5"/>
  <c r="H49" i="5"/>
  <c r="BA48" i="5"/>
  <c r="AZ48" i="5"/>
  <c r="AW48" i="5"/>
  <c r="AV48" i="5"/>
  <c r="AS48" i="5"/>
  <c r="AR48" i="5"/>
  <c r="AO48" i="5"/>
  <c r="AN48" i="5"/>
  <c r="AK48" i="5"/>
  <c r="AJ48" i="5"/>
  <c r="AG48" i="5"/>
  <c r="AF48" i="5"/>
  <c r="AC48" i="5"/>
  <c r="AB48" i="5"/>
  <c r="Y48" i="5"/>
  <c r="X48" i="5"/>
  <c r="U48" i="5"/>
  <c r="T48" i="5"/>
  <c r="Q48" i="5"/>
  <c r="P48" i="5"/>
  <c r="M48" i="5"/>
  <c r="L48" i="5"/>
  <c r="I48" i="5"/>
  <c r="H48" i="5"/>
  <c r="AY47" i="5"/>
  <c r="AX47" i="5"/>
  <c r="AX45" i="5" s="1"/>
  <c r="AU47" i="5"/>
  <c r="AT47" i="5"/>
  <c r="AQ47" i="5"/>
  <c r="AP47" i="5"/>
  <c r="AM47" i="5"/>
  <c r="AL47" i="5"/>
  <c r="AI47" i="5"/>
  <c r="AH47" i="5"/>
  <c r="AH45" i="5" s="1"/>
  <c r="AE47" i="5"/>
  <c r="AD47" i="5"/>
  <c r="AA47" i="5"/>
  <c r="Z47" i="5"/>
  <c r="W47" i="5"/>
  <c r="V47" i="5"/>
  <c r="S47" i="5"/>
  <c r="R47" i="5"/>
  <c r="R45" i="5" s="1"/>
  <c r="O47" i="5"/>
  <c r="N47" i="5"/>
  <c r="K47" i="5"/>
  <c r="J47" i="5"/>
  <c r="G47" i="5"/>
  <c r="F47" i="5"/>
  <c r="BA46" i="5"/>
  <c r="AZ46" i="5"/>
  <c r="AW46" i="5"/>
  <c r="AV46" i="5"/>
  <c r="AS46" i="5"/>
  <c r="AR46" i="5"/>
  <c r="AO46" i="5"/>
  <c r="AN46" i="5"/>
  <c r="AK46" i="5"/>
  <c r="AJ46" i="5"/>
  <c r="AG46" i="5"/>
  <c r="AF46" i="5"/>
  <c r="AC46" i="5"/>
  <c r="AB46" i="5"/>
  <c r="Y46" i="5"/>
  <c r="X46" i="5"/>
  <c r="U46" i="5"/>
  <c r="T46" i="5"/>
  <c r="Q46" i="5"/>
  <c r="P46" i="5"/>
  <c r="M46" i="5"/>
  <c r="L46" i="5"/>
  <c r="I46" i="5"/>
  <c r="H46" i="5"/>
  <c r="BA44" i="5"/>
  <c r="AZ44" i="5"/>
  <c r="AW44" i="5"/>
  <c r="AV44" i="5"/>
  <c r="AS44" i="5"/>
  <c r="AR44" i="5"/>
  <c r="AO44" i="5"/>
  <c r="AN44" i="5"/>
  <c r="AK44" i="5"/>
  <c r="AJ44" i="5"/>
  <c r="AG44" i="5"/>
  <c r="AF44" i="5"/>
  <c r="AC44" i="5"/>
  <c r="AB44" i="5"/>
  <c r="Y44" i="5"/>
  <c r="X44" i="5"/>
  <c r="U44" i="5"/>
  <c r="T44" i="5"/>
  <c r="Q44" i="5"/>
  <c r="P44" i="5"/>
  <c r="M44" i="5"/>
  <c r="L44" i="5"/>
  <c r="I44" i="5"/>
  <c r="H44" i="5"/>
  <c r="BA43" i="5"/>
  <c r="AZ43" i="5"/>
  <c r="AW43" i="5"/>
  <c r="AV43" i="5"/>
  <c r="AS43" i="5"/>
  <c r="AR43" i="5"/>
  <c r="AO43" i="5"/>
  <c r="AN43" i="5"/>
  <c r="AK43" i="5"/>
  <c r="AJ43" i="5"/>
  <c r="AG43" i="5"/>
  <c r="AF43" i="5"/>
  <c r="AC43" i="5"/>
  <c r="AB43" i="5"/>
  <c r="Y43" i="5"/>
  <c r="X43" i="5"/>
  <c r="U43" i="5"/>
  <c r="T43" i="5"/>
  <c r="Q43" i="5"/>
  <c r="P43" i="5"/>
  <c r="M43" i="5"/>
  <c r="L43" i="5"/>
  <c r="I43" i="5"/>
  <c r="H43" i="5"/>
  <c r="BA42" i="5"/>
  <c r="AZ42" i="5"/>
  <c r="AW42" i="5"/>
  <c r="AV42" i="5"/>
  <c r="AS42" i="5"/>
  <c r="AR42" i="5"/>
  <c r="AO42" i="5"/>
  <c r="AN42" i="5"/>
  <c r="AK42" i="5"/>
  <c r="AJ42" i="5"/>
  <c r="AG42" i="5"/>
  <c r="AF42" i="5"/>
  <c r="AC42" i="5"/>
  <c r="AB42" i="5"/>
  <c r="Y42" i="5"/>
  <c r="X42" i="5"/>
  <c r="U42" i="5"/>
  <c r="T42" i="5"/>
  <c r="Q42" i="5"/>
  <c r="P42" i="5"/>
  <c r="M42" i="5"/>
  <c r="L42" i="5"/>
  <c r="I42" i="5"/>
  <c r="H42" i="5"/>
  <c r="BA41" i="5"/>
  <c r="AZ41" i="5"/>
  <c r="AW41" i="5"/>
  <c r="AV41" i="5"/>
  <c r="AS41" i="5"/>
  <c r="AR41" i="5"/>
  <c r="AO41" i="5"/>
  <c r="AN41" i="5"/>
  <c r="AK41" i="5"/>
  <c r="AJ41" i="5"/>
  <c r="AG41" i="5"/>
  <c r="AF41" i="5"/>
  <c r="AC41" i="5"/>
  <c r="AB41" i="5"/>
  <c r="Y41" i="5"/>
  <c r="X41" i="5"/>
  <c r="U41" i="5"/>
  <c r="T41" i="5"/>
  <c r="Q41" i="5"/>
  <c r="P41" i="5"/>
  <c r="M41" i="5"/>
  <c r="L41" i="5"/>
  <c r="I41" i="5"/>
  <c r="H41" i="5"/>
  <c r="BA40" i="5"/>
  <c r="AZ40" i="5"/>
  <c r="AW40" i="5"/>
  <c r="AV40" i="5"/>
  <c r="AS40" i="5"/>
  <c r="AR40" i="5"/>
  <c r="AO40" i="5"/>
  <c r="AN40" i="5"/>
  <c r="AK40" i="5"/>
  <c r="AJ40" i="5"/>
  <c r="AG40" i="5"/>
  <c r="AF40" i="5"/>
  <c r="AC40" i="5"/>
  <c r="AB40" i="5"/>
  <c r="Y40" i="5"/>
  <c r="X40" i="5"/>
  <c r="U40" i="5"/>
  <c r="T40" i="5"/>
  <c r="Q40" i="5"/>
  <c r="P40" i="5"/>
  <c r="M40" i="5"/>
  <c r="L40" i="5"/>
  <c r="I40" i="5"/>
  <c r="H40" i="5"/>
  <c r="AY39" i="5"/>
  <c r="AX39" i="5"/>
  <c r="AU39" i="5"/>
  <c r="AT39" i="5"/>
  <c r="AQ39" i="5"/>
  <c r="AP39" i="5"/>
  <c r="AM39" i="5"/>
  <c r="AL39" i="5"/>
  <c r="AI39" i="5"/>
  <c r="AH39" i="5"/>
  <c r="AE39" i="5"/>
  <c r="AD39" i="5"/>
  <c r="AA39" i="5"/>
  <c r="Z39" i="5"/>
  <c r="W39" i="5"/>
  <c r="V39" i="5"/>
  <c r="S39" i="5"/>
  <c r="R39" i="5"/>
  <c r="O39" i="5"/>
  <c r="N39" i="5"/>
  <c r="K39" i="5"/>
  <c r="J39" i="5"/>
  <c r="G39" i="5"/>
  <c r="F39" i="5"/>
  <c r="BA38" i="5"/>
  <c r="AZ38" i="5"/>
  <c r="AW38" i="5"/>
  <c r="AV38" i="5"/>
  <c r="AS38" i="5"/>
  <c r="AR38" i="5"/>
  <c r="AO38" i="5"/>
  <c r="AN38" i="5"/>
  <c r="AK38" i="5"/>
  <c r="AJ38" i="5"/>
  <c r="AG38" i="5"/>
  <c r="AF38" i="5"/>
  <c r="AC38" i="5"/>
  <c r="AB38" i="5"/>
  <c r="Y38" i="5"/>
  <c r="X38" i="5"/>
  <c r="U38" i="5"/>
  <c r="T38" i="5"/>
  <c r="Q38" i="5"/>
  <c r="P38" i="5"/>
  <c r="M38" i="5"/>
  <c r="L38" i="5"/>
  <c r="I38" i="5"/>
  <c r="H38" i="5"/>
  <c r="BA37" i="5"/>
  <c r="AZ37" i="5"/>
  <c r="AW37" i="5"/>
  <c r="AV37" i="5"/>
  <c r="AS37" i="5"/>
  <c r="AR37" i="5"/>
  <c r="AO37" i="5"/>
  <c r="AN37" i="5"/>
  <c r="AK37" i="5"/>
  <c r="AJ37" i="5"/>
  <c r="AG37" i="5"/>
  <c r="AF37" i="5"/>
  <c r="AC37" i="5"/>
  <c r="AB37" i="5"/>
  <c r="Y37" i="5"/>
  <c r="X37" i="5"/>
  <c r="U37" i="5"/>
  <c r="T37" i="5"/>
  <c r="Q37" i="5"/>
  <c r="P37" i="5"/>
  <c r="M37" i="5"/>
  <c r="L37" i="5"/>
  <c r="I37" i="5"/>
  <c r="H37" i="5"/>
  <c r="BA36" i="5"/>
  <c r="AZ36" i="5"/>
  <c r="AW36" i="5"/>
  <c r="AV36" i="5"/>
  <c r="AS36" i="5"/>
  <c r="AR36" i="5"/>
  <c r="AO36" i="5"/>
  <c r="AN36" i="5"/>
  <c r="AK36" i="5"/>
  <c r="AJ36" i="5"/>
  <c r="AG36" i="5"/>
  <c r="AF36" i="5"/>
  <c r="AC36" i="5"/>
  <c r="AB36" i="5"/>
  <c r="Y36" i="5"/>
  <c r="X36" i="5"/>
  <c r="U36" i="5"/>
  <c r="T36" i="5"/>
  <c r="Q36" i="5"/>
  <c r="P36" i="5"/>
  <c r="M36" i="5"/>
  <c r="L36" i="5"/>
  <c r="I36" i="5"/>
  <c r="H36" i="5"/>
  <c r="AY35" i="5"/>
  <c r="AX35" i="5"/>
  <c r="AU35" i="5"/>
  <c r="AT35" i="5"/>
  <c r="AQ35" i="5"/>
  <c r="AP35" i="5"/>
  <c r="AM35" i="5"/>
  <c r="AL35" i="5"/>
  <c r="AI35" i="5"/>
  <c r="AH35" i="5"/>
  <c r="AE35" i="5"/>
  <c r="AD35" i="5"/>
  <c r="AA35" i="5"/>
  <c r="Z35" i="5"/>
  <c r="W35" i="5"/>
  <c r="V35" i="5"/>
  <c r="S35" i="5"/>
  <c r="R35" i="5"/>
  <c r="O35" i="5"/>
  <c r="N35" i="5"/>
  <c r="K35" i="5"/>
  <c r="J35" i="5"/>
  <c r="G35" i="5"/>
  <c r="F35" i="5"/>
  <c r="BA34" i="5"/>
  <c r="AZ34" i="5"/>
  <c r="AW34" i="5"/>
  <c r="AV34" i="5"/>
  <c r="AS34" i="5"/>
  <c r="AR34" i="5"/>
  <c r="AO34" i="5"/>
  <c r="AN34" i="5"/>
  <c r="AK34" i="5"/>
  <c r="AJ34" i="5"/>
  <c r="AG34" i="5"/>
  <c r="AF34" i="5"/>
  <c r="AC34" i="5"/>
  <c r="AB34" i="5"/>
  <c r="Y34" i="5"/>
  <c r="X34" i="5"/>
  <c r="U34" i="5"/>
  <c r="T34" i="5"/>
  <c r="Q34" i="5"/>
  <c r="P34" i="5"/>
  <c r="M34" i="5"/>
  <c r="L34" i="5"/>
  <c r="I34" i="5"/>
  <c r="H34" i="5"/>
  <c r="AY30" i="5"/>
  <c r="AX30" i="5"/>
  <c r="AU30" i="5"/>
  <c r="AT30" i="5"/>
  <c r="AQ30" i="5"/>
  <c r="AP30" i="5"/>
  <c r="AM30" i="5"/>
  <c r="AL30" i="5"/>
  <c r="AI30" i="5"/>
  <c r="AH30" i="5"/>
  <c r="AE30" i="5"/>
  <c r="AD30" i="5"/>
  <c r="AA30" i="5"/>
  <c r="Z30" i="5"/>
  <c r="W30" i="5"/>
  <c r="V30" i="5"/>
  <c r="S30" i="5"/>
  <c r="R30" i="5"/>
  <c r="O30" i="5"/>
  <c r="N30" i="5"/>
  <c r="K30" i="5"/>
  <c r="J30" i="5"/>
  <c r="G30" i="5"/>
  <c r="F30" i="5"/>
  <c r="AY29" i="5"/>
  <c r="AX29" i="5"/>
  <c r="AU29" i="5"/>
  <c r="AT29" i="5"/>
  <c r="AQ29" i="5"/>
  <c r="AP29" i="5"/>
  <c r="AM29" i="5"/>
  <c r="AL29" i="5"/>
  <c r="AI29" i="5"/>
  <c r="AH29" i="5"/>
  <c r="AE29" i="5"/>
  <c r="AD29" i="5"/>
  <c r="AA29" i="5"/>
  <c r="Z29" i="5"/>
  <c r="W29" i="5"/>
  <c r="V29" i="5"/>
  <c r="S29" i="5"/>
  <c r="R29" i="5"/>
  <c r="O29" i="5"/>
  <c r="N29" i="5"/>
  <c r="K29" i="5"/>
  <c r="J29" i="5"/>
  <c r="G29" i="5"/>
  <c r="F29" i="5"/>
  <c r="AY27" i="5"/>
  <c r="AX27" i="5"/>
  <c r="AU27" i="5"/>
  <c r="AT27" i="5"/>
  <c r="AQ27" i="5"/>
  <c r="AP27" i="5"/>
  <c r="AM27" i="5"/>
  <c r="AL27" i="5"/>
  <c r="AI27" i="5"/>
  <c r="AH27" i="5"/>
  <c r="AE27" i="5"/>
  <c r="AD27" i="5"/>
  <c r="AA27" i="5"/>
  <c r="Z27" i="5"/>
  <c r="W27" i="5"/>
  <c r="V27" i="5"/>
  <c r="S27" i="5"/>
  <c r="R27" i="5"/>
  <c r="O27" i="5"/>
  <c r="N27" i="5"/>
  <c r="K27" i="5"/>
  <c r="J27" i="5"/>
  <c r="G27" i="5"/>
  <c r="F27" i="5"/>
  <c r="AY26" i="5"/>
  <c r="AX26" i="5"/>
  <c r="AU26" i="5"/>
  <c r="AT26" i="5"/>
  <c r="AQ26" i="5"/>
  <c r="AP26" i="5"/>
  <c r="AM26" i="5"/>
  <c r="AL26" i="5"/>
  <c r="AI26" i="5"/>
  <c r="AH26" i="5"/>
  <c r="AE26" i="5"/>
  <c r="AD26" i="5"/>
  <c r="AA26" i="5"/>
  <c r="Z26" i="5"/>
  <c r="W26" i="5"/>
  <c r="V26" i="5"/>
  <c r="S26" i="5"/>
  <c r="R26" i="5"/>
  <c r="O26" i="5"/>
  <c r="N26" i="5"/>
  <c r="K26" i="5"/>
  <c r="J26" i="5"/>
  <c r="G26" i="5"/>
  <c r="F26" i="5"/>
  <c r="AY25" i="5"/>
  <c r="AX25" i="5"/>
  <c r="AU25" i="5"/>
  <c r="AT25" i="5"/>
  <c r="AQ25" i="5"/>
  <c r="AP25" i="5"/>
  <c r="AM25" i="5"/>
  <c r="AL25" i="5"/>
  <c r="AI25" i="5"/>
  <c r="AH25" i="5"/>
  <c r="AE25" i="5"/>
  <c r="AD25" i="5"/>
  <c r="AA25" i="5"/>
  <c r="Z25" i="5"/>
  <c r="W25" i="5"/>
  <c r="V25" i="5"/>
  <c r="S25" i="5"/>
  <c r="R25" i="5"/>
  <c r="O25" i="5"/>
  <c r="N25" i="5"/>
  <c r="K25" i="5"/>
  <c r="J25" i="5"/>
  <c r="G25" i="5"/>
  <c r="F25" i="5"/>
  <c r="BA22" i="5"/>
  <c r="AZ22" i="5"/>
  <c r="AW22" i="5"/>
  <c r="AV22" i="5"/>
  <c r="AS22" i="5"/>
  <c r="AR22" i="5"/>
  <c r="AO22" i="5"/>
  <c r="AN22" i="5"/>
  <c r="AK22" i="5"/>
  <c r="AJ22" i="5"/>
  <c r="AG22" i="5"/>
  <c r="AF22" i="5"/>
  <c r="AC22" i="5"/>
  <c r="AB22" i="5"/>
  <c r="Y22" i="5"/>
  <c r="X22" i="5"/>
  <c r="U22" i="5"/>
  <c r="T22" i="5"/>
  <c r="Q22" i="5"/>
  <c r="P22" i="5"/>
  <c r="M22" i="5"/>
  <c r="L22" i="5"/>
  <c r="I22" i="5"/>
  <c r="H22" i="5"/>
  <c r="BA21" i="5"/>
  <c r="AZ21" i="5"/>
  <c r="AW21" i="5"/>
  <c r="AV21" i="5"/>
  <c r="AS21" i="5"/>
  <c r="AR21" i="5"/>
  <c r="AO21" i="5"/>
  <c r="AN21" i="5"/>
  <c r="AK21" i="5"/>
  <c r="AJ21" i="5"/>
  <c r="AG21" i="5"/>
  <c r="AF21" i="5"/>
  <c r="AC21" i="5"/>
  <c r="AB21" i="5"/>
  <c r="Y21" i="5"/>
  <c r="X21" i="5"/>
  <c r="U21" i="5"/>
  <c r="T21" i="5"/>
  <c r="Q21" i="5"/>
  <c r="P21" i="5"/>
  <c r="M21" i="5"/>
  <c r="L21" i="5"/>
  <c r="I21" i="5"/>
  <c r="H21" i="5"/>
  <c r="AY20" i="5"/>
  <c r="AX20" i="5"/>
  <c r="AU20" i="5"/>
  <c r="AT20" i="5"/>
  <c r="AQ20" i="5"/>
  <c r="AP20" i="5"/>
  <c r="AM20" i="5"/>
  <c r="AL20" i="5"/>
  <c r="AI20" i="5"/>
  <c r="AH20" i="5"/>
  <c r="AE20" i="5"/>
  <c r="AD20" i="5"/>
  <c r="AA20" i="5"/>
  <c r="Z20" i="5"/>
  <c r="W20" i="5"/>
  <c r="V20" i="5"/>
  <c r="S20" i="5"/>
  <c r="R20" i="5"/>
  <c r="O20" i="5"/>
  <c r="N20" i="5"/>
  <c r="K20" i="5"/>
  <c r="J20" i="5"/>
  <c r="G20" i="5"/>
  <c r="F20" i="5"/>
  <c r="BA19" i="5"/>
  <c r="AZ19" i="5"/>
  <c r="AW19" i="5"/>
  <c r="AV19" i="5"/>
  <c r="AS19" i="5"/>
  <c r="AR19" i="5"/>
  <c r="AO19" i="5"/>
  <c r="AN19" i="5"/>
  <c r="AK19" i="5"/>
  <c r="AJ19" i="5"/>
  <c r="AG19" i="5"/>
  <c r="AF19" i="5"/>
  <c r="AC19" i="5"/>
  <c r="AB19" i="5"/>
  <c r="Y19" i="5"/>
  <c r="X19" i="5"/>
  <c r="U19" i="5"/>
  <c r="T19" i="5"/>
  <c r="Q19" i="5"/>
  <c r="P19" i="5"/>
  <c r="M19" i="5"/>
  <c r="L19" i="5"/>
  <c r="I19" i="5"/>
  <c r="H19" i="5"/>
  <c r="BA18" i="5"/>
  <c r="AZ18" i="5"/>
  <c r="AW18" i="5"/>
  <c r="AV18" i="5"/>
  <c r="AS18" i="5"/>
  <c r="AR18" i="5"/>
  <c r="AO18" i="5"/>
  <c r="AN18" i="5"/>
  <c r="AK18" i="5"/>
  <c r="AJ18" i="5"/>
  <c r="AG18" i="5"/>
  <c r="AF18" i="5"/>
  <c r="AC18" i="5"/>
  <c r="AB18" i="5"/>
  <c r="Y18" i="5"/>
  <c r="X18" i="5"/>
  <c r="U18" i="5"/>
  <c r="T18" i="5"/>
  <c r="Q18" i="5"/>
  <c r="P18" i="5"/>
  <c r="M18" i="5"/>
  <c r="L18" i="5"/>
  <c r="I18" i="5"/>
  <c r="H18" i="5"/>
  <c r="BA17" i="5"/>
  <c r="AZ17" i="5"/>
  <c r="AW17" i="5"/>
  <c r="AV17" i="5"/>
  <c r="AS17" i="5"/>
  <c r="AR17" i="5"/>
  <c r="AO17" i="5"/>
  <c r="AN17" i="5"/>
  <c r="AK17" i="5"/>
  <c r="AJ17" i="5"/>
  <c r="AG17" i="5"/>
  <c r="AF17" i="5"/>
  <c r="AC17" i="5"/>
  <c r="AB17" i="5"/>
  <c r="Y17" i="5"/>
  <c r="X17" i="5"/>
  <c r="U17" i="5"/>
  <c r="T17" i="5"/>
  <c r="Q17" i="5"/>
  <c r="P17" i="5"/>
  <c r="M17" i="5"/>
  <c r="L17" i="5"/>
  <c r="I17" i="5"/>
  <c r="H17" i="5"/>
  <c r="AY16" i="5"/>
  <c r="AX16" i="5"/>
  <c r="AU16" i="5"/>
  <c r="AT16" i="5"/>
  <c r="AQ16" i="5"/>
  <c r="AP16" i="5"/>
  <c r="AM16" i="5"/>
  <c r="AL16" i="5"/>
  <c r="AI16" i="5"/>
  <c r="AH16" i="5"/>
  <c r="AE16" i="5"/>
  <c r="AD16" i="5"/>
  <c r="AA16" i="5"/>
  <c r="Z16" i="5"/>
  <c r="W16" i="5"/>
  <c r="V16" i="5"/>
  <c r="S16" i="5"/>
  <c r="R16" i="5"/>
  <c r="O16" i="5"/>
  <c r="N16" i="5"/>
  <c r="N15" i="5" s="1"/>
  <c r="K16" i="5"/>
  <c r="J16" i="5"/>
  <c r="G16" i="5"/>
  <c r="F16" i="5"/>
  <c r="BA14" i="5"/>
  <c r="AZ14" i="5"/>
  <c r="AW14" i="5"/>
  <c r="AV14" i="5"/>
  <c r="AS14" i="5"/>
  <c r="AR14" i="5"/>
  <c r="AO14" i="5"/>
  <c r="AN14" i="5"/>
  <c r="AK14" i="5"/>
  <c r="AJ14" i="5"/>
  <c r="AG14" i="5"/>
  <c r="AF14" i="5"/>
  <c r="AC14" i="5"/>
  <c r="AB14" i="5"/>
  <c r="Y14" i="5"/>
  <c r="X14" i="5"/>
  <c r="U14" i="5"/>
  <c r="T14" i="5"/>
  <c r="Q14" i="5"/>
  <c r="P14" i="5"/>
  <c r="M14" i="5"/>
  <c r="L14" i="5"/>
  <c r="I14" i="5"/>
  <c r="H14" i="5"/>
  <c r="BA13" i="5"/>
  <c r="AZ13" i="5"/>
  <c r="AW13" i="5"/>
  <c r="AV13" i="5"/>
  <c r="AS13" i="5"/>
  <c r="AR13" i="5"/>
  <c r="AO13" i="5"/>
  <c r="AN13" i="5"/>
  <c r="AK13" i="5"/>
  <c r="AJ13" i="5"/>
  <c r="AG13" i="5"/>
  <c r="AF13" i="5"/>
  <c r="AC13" i="5"/>
  <c r="AB13" i="5"/>
  <c r="Y13" i="5"/>
  <c r="X13" i="5"/>
  <c r="U13" i="5"/>
  <c r="T13" i="5"/>
  <c r="Q13" i="5"/>
  <c r="P13" i="5"/>
  <c r="M13" i="5"/>
  <c r="L13" i="5"/>
  <c r="I13" i="5"/>
  <c r="H13" i="5"/>
  <c r="AY12" i="5"/>
  <c r="AX12" i="5"/>
  <c r="AU12" i="5"/>
  <c r="AT12" i="5"/>
  <c r="AQ12" i="5"/>
  <c r="AP12" i="5"/>
  <c r="AM12" i="5"/>
  <c r="AL12" i="5"/>
  <c r="AI12" i="5"/>
  <c r="AH12" i="5"/>
  <c r="AE12" i="5"/>
  <c r="AD12" i="5"/>
  <c r="AA12" i="5"/>
  <c r="Z12" i="5"/>
  <c r="W12" i="5"/>
  <c r="V12" i="5"/>
  <c r="S12" i="5"/>
  <c r="R12" i="5"/>
  <c r="O12" i="5"/>
  <c r="N12" i="5"/>
  <c r="K12" i="5"/>
  <c r="J12" i="5"/>
  <c r="G12" i="5"/>
  <c r="F12" i="5"/>
  <c r="BA11" i="5"/>
  <c r="AZ11" i="5"/>
  <c r="AW11" i="5"/>
  <c r="AV11" i="5"/>
  <c r="AS11" i="5"/>
  <c r="AR11" i="5"/>
  <c r="AO11" i="5"/>
  <c r="AN11" i="5"/>
  <c r="AK11" i="5"/>
  <c r="AJ11" i="5"/>
  <c r="AG11" i="5"/>
  <c r="AF11" i="5"/>
  <c r="AC11" i="5"/>
  <c r="AB11" i="5"/>
  <c r="Y11" i="5"/>
  <c r="X11" i="5"/>
  <c r="U11" i="5"/>
  <c r="T11" i="5"/>
  <c r="Q11" i="5"/>
  <c r="P11" i="5"/>
  <c r="M11" i="5"/>
  <c r="L11" i="5"/>
  <c r="I11" i="5"/>
  <c r="H11" i="5"/>
  <c r="BA10" i="5"/>
  <c r="AZ10" i="5"/>
  <c r="AW10" i="5"/>
  <c r="AV10" i="5"/>
  <c r="AS10" i="5"/>
  <c r="AR10" i="5"/>
  <c r="AO10" i="5"/>
  <c r="AN10" i="5"/>
  <c r="AK10" i="5"/>
  <c r="AJ10" i="5"/>
  <c r="AG10" i="5"/>
  <c r="AF10" i="5"/>
  <c r="AC10" i="5"/>
  <c r="AB10" i="5"/>
  <c r="Y10" i="5"/>
  <c r="X10" i="5"/>
  <c r="U10" i="5"/>
  <c r="T10" i="5"/>
  <c r="Q10" i="5"/>
  <c r="P10" i="5"/>
  <c r="M10" i="5"/>
  <c r="L10" i="5"/>
  <c r="I10" i="5"/>
  <c r="H10" i="5"/>
  <c r="BA9" i="5"/>
  <c r="AZ9" i="5"/>
  <c r="AW9" i="5"/>
  <c r="AV9" i="5"/>
  <c r="AS9" i="5"/>
  <c r="AR9" i="5"/>
  <c r="AO9" i="5"/>
  <c r="AN9" i="5"/>
  <c r="AK9" i="5"/>
  <c r="AJ9" i="5"/>
  <c r="AG9" i="5"/>
  <c r="AF9" i="5"/>
  <c r="AC9" i="5"/>
  <c r="AB9" i="5"/>
  <c r="Y9" i="5"/>
  <c r="X9" i="5"/>
  <c r="U9" i="5"/>
  <c r="T9" i="5"/>
  <c r="Q9" i="5"/>
  <c r="P9" i="5"/>
  <c r="M9" i="5"/>
  <c r="L9" i="5"/>
  <c r="I9" i="5"/>
  <c r="H9" i="5"/>
  <c r="AY8" i="5"/>
  <c r="AX8" i="5"/>
  <c r="AU8" i="5"/>
  <c r="AT8" i="5"/>
  <c r="AQ8" i="5"/>
  <c r="AP8" i="5"/>
  <c r="AM8" i="5"/>
  <c r="AL8" i="5"/>
  <c r="AI8" i="5"/>
  <c r="AH8" i="5"/>
  <c r="AE8" i="5"/>
  <c r="AD8" i="5"/>
  <c r="AA8" i="5"/>
  <c r="Z8" i="5"/>
  <c r="W8" i="5"/>
  <c r="V8" i="5"/>
  <c r="S8" i="5"/>
  <c r="R8" i="5"/>
  <c r="O8" i="5"/>
  <c r="N8" i="5"/>
  <c r="K8" i="5"/>
  <c r="J8" i="5"/>
  <c r="J7" i="5" s="1"/>
  <c r="G8" i="5"/>
  <c r="F8" i="5"/>
  <c r="BD62" i="5" l="1"/>
  <c r="BC16" i="5"/>
  <c r="BC20" i="5"/>
  <c r="BC25" i="5"/>
  <c r="BC26" i="5"/>
  <c r="BC27" i="5"/>
  <c r="BC29" i="5"/>
  <c r="BC30" i="5"/>
  <c r="BC35" i="5"/>
  <c r="BC39" i="5"/>
  <c r="BC47" i="5"/>
  <c r="BC64" i="5"/>
  <c r="BD64" i="5" s="1"/>
  <c r="BB12" i="5"/>
  <c r="BB16" i="5"/>
  <c r="BE16" i="5" s="1"/>
  <c r="BB20" i="5"/>
  <c r="BE20" i="5" s="1"/>
  <c r="BB25" i="5"/>
  <c r="BB26" i="5"/>
  <c r="BE26" i="5" s="1"/>
  <c r="BB27" i="5"/>
  <c r="BE27" i="5" s="1"/>
  <c r="BB29" i="5"/>
  <c r="BB30" i="5"/>
  <c r="BE30" i="5" s="1"/>
  <c r="BB35" i="5"/>
  <c r="BE35" i="5" s="1"/>
  <c r="BB39" i="5"/>
  <c r="BE39" i="5" s="1"/>
  <c r="BB47" i="5"/>
  <c r="BB51" i="5"/>
  <c r="BB61" i="5"/>
  <c r="BB8" i="5"/>
  <c r="BC8" i="5"/>
  <c r="BD8" i="5" s="1"/>
  <c r="BC12" i="5"/>
  <c r="BD16" i="5"/>
  <c r="BD27" i="5"/>
  <c r="BD39" i="5"/>
  <c r="BC51" i="5"/>
  <c r="AW47" i="5"/>
  <c r="H61" i="5"/>
  <c r="X61" i="5"/>
  <c r="K28" i="5"/>
  <c r="S28" i="5"/>
  <c r="AA28" i="5"/>
  <c r="AI28" i="5"/>
  <c r="AQ28" i="5"/>
  <c r="AY28" i="5"/>
  <c r="AY15" i="5"/>
  <c r="AR39" i="5"/>
  <c r="AX33" i="5"/>
  <c r="N33" i="5"/>
  <c r="AD33" i="5"/>
  <c r="AO39" i="5"/>
  <c r="U51" i="5"/>
  <c r="AK51" i="5"/>
  <c r="AF51" i="5"/>
  <c r="AV51" i="5"/>
  <c r="AI7" i="5"/>
  <c r="K7" i="5"/>
  <c r="O7" i="5"/>
  <c r="AU7" i="5"/>
  <c r="K15" i="5"/>
  <c r="S15" i="5"/>
  <c r="AA15" i="5"/>
  <c r="AI15" i="5"/>
  <c r="AQ15" i="5"/>
  <c r="AU15" i="5"/>
  <c r="G33" i="5"/>
  <c r="AM33" i="5"/>
  <c r="N45" i="5"/>
  <c r="AD45" i="5"/>
  <c r="AS51" i="5"/>
  <c r="BA51" i="5"/>
  <c r="AD15" i="5"/>
  <c r="AW16" i="5"/>
  <c r="M20" i="5"/>
  <c r="U20" i="5"/>
  <c r="AC20" i="5"/>
  <c r="AK20" i="5"/>
  <c r="AS20" i="5"/>
  <c r="BA20" i="5"/>
  <c r="M25" i="5"/>
  <c r="U25" i="5"/>
  <c r="AC25" i="5"/>
  <c r="AK25" i="5"/>
  <c r="M26" i="5"/>
  <c r="U26" i="5"/>
  <c r="AC26" i="5"/>
  <c r="AK26" i="5"/>
  <c r="AS26" i="5"/>
  <c r="BA26" i="5"/>
  <c r="AC27" i="5"/>
  <c r="AK27" i="5"/>
  <c r="AS27" i="5"/>
  <c r="BA27" i="5"/>
  <c r="G45" i="5"/>
  <c r="W45" i="5"/>
  <c r="AM45" i="5"/>
  <c r="AJ35" i="5"/>
  <c r="BA35" i="5"/>
  <c r="Z45" i="5"/>
  <c r="R7" i="5"/>
  <c r="Z7" i="5"/>
  <c r="AP7" i="5"/>
  <c r="AX7" i="5"/>
  <c r="H16" i="5"/>
  <c r="P16" i="5"/>
  <c r="X16" i="5"/>
  <c r="AF16" i="5"/>
  <c r="AC39" i="5"/>
  <c r="AB47" i="5"/>
  <c r="AR47" i="5"/>
  <c r="BA47" i="5"/>
  <c r="F15" i="5"/>
  <c r="V15" i="5"/>
  <c r="AL15" i="5"/>
  <c r="Y47" i="5"/>
  <c r="H8" i="5"/>
  <c r="P8" i="5"/>
  <c r="X8" i="5"/>
  <c r="AF8" i="5"/>
  <c r="AN8" i="5"/>
  <c r="AV8" i="5"/>
  <c r="AT33" i="5"/>
  <c r="AH33" i="5"/>
  <c r="AA45" i="5"/>
  <c r="Q47" i="5"/>
  <c r="AL45" i="5"/>
  <c r="AT45" i="5"/>
  <c r="F28" i="5"/>
  <c r="Q12" i="5"/>
  <c r="V28" i="5"/>
  <c r="AG12" i="5"/>
  <c r="AL28" i="5"/>
  <c r="AW12" i="5"/>
  <c r="AN16" i="5"/>
  <c r="W33" i="5"/>
  <c r="AF35" i="5"/>
  <c r="L39" i="5"/>
  <c r="L47" i="5"/>
  <c r="U47" i="5"/>
  <c r="AG47" i="5"/>
  <c r="P51" i="5"/>
  <c r="Y51" i="5"/>
  <c r="S24" i="5"/>
  <c r="AA24" i="5"/>
  <c r="AI24" i="5"/>
  <c r="AQ24" i="5"/>
  <c r="AY24" i="5"/>
  <c r="G28" i="5"/>
  <c r="O28" i="5"/>
  <c r="W28" i="5"/>
  <c r="AE28" i="5"/>
  <c r="AM28" i="5"/>
  <c r="AU28" i="5"/>
  <c r="M16" i="5"/>
  <c r="U16" i="5"/>
  <c r="AC16" i="5"/>
  <c r="AK16" i="5"/>
  <c r="AS16" i="5"/>
  <c r="I39" i="5"/>
  <c r="Y39" i="5"/>
  <c r="AG39" i="5"/>
  <c r="AK47" i="5"/>
  <c r="M51" i="5"/>
  <c r="AO51" i="5"/>
  <c r="G7" i="5"/>
  <c r="AA7" i="5"/>
  <c r="AM7" i="5"/>
  <c r="M8" i="5"/>
  <c r="U8" i="5"/>
  <c r="AC8" i="5"/>
  <c r="AK8" i="5"/>
  <c r="AS8" i="5"/>
  <c r="BA8" i="5"/>
  <c r="AH15" i="5"/>
  <c r="AZ27" i="5"/>
  <c r="AO35" i="5"/>
  <c r="Q39" i="5"/>
  <c r="AB39" i="5"/>
  <c r="AS39" i="5"/>
  <c r="J45" i="5"/>
  <c r="V45" i="5"/>
  <c r="AE45" i="5"/>
  <c r="AP45" i="5"/>
  <c r="M47" i="5"/>
  <c r="X47" i="5"/>
  <c r="AC47" i="5"/>
  <c r="AN47" i="5"/>
  <c r="AS47" i="5"/>
  <c r="L51" i="5"/>
  <c r="Q51" i="5"/>
  <c r="AB51" i="5"/>
  <c r="AG51" i="5"/>
  <c r="AR51" i="5"/>
  <c r="AW51" i="5"/>
  <c r="L61" i="5"/>
  <c r="S7" i="5"/>
  <c r="AE7" i="5"/>
  <c r="AY7" i="5"/>
  <c r="AY23" i="5" s="1"/>
  <c r="Z15" i="5"/>
  <c r="K45" i="5"/>
  <c r="AQ45" i="5"/>
  <c r="I47" i="5"/>
  <c r="T47" i="5"/>
  <c r="AJ47" i="5"/>
  <c r="AO47" i="5"/>
  <c r="AZ47" i="5"/>
  <c r="X51" i="5"/>
  <c r="AC51" i="5"/>
  <c r="AN51" i="5"/>
  <c r="W7" i="5"/>
  <c r="AH7" i="5"/>
  <c r="AQ7" i="5"/>
  <c r="O15" i="5"/>
  <c r="P15" i="5" s="1"/>
  <c r="H26" i="5"/>
  <c r="P26" i="5"/>
  <c r="X26" i="5"/>
  <c r="AF26" i="5"/>
  <c r="AN26" i="5"/>
  <c r="AV26" i="5"/>
  <c r="H29" i="5"/>
  <c r="P29" i="5"/>
  <c r="X29" i="5"/>
  <c r="AF29" i="5"/>
  <c r="AN29" i="5"/>
  <c r="AV29" i="5"/>
  <c r="M35" i="5"/>
  <c r="AK35" i="5"/>
  <c r="AS35" i="5"/>
  <c r="M39" i="5"/>
  <c r="AW39" i="5"/>
  <c r="F45" i="5"/>
  <c r="O45" i="5"/>
  <c r="AU45" i="5"/>
  <c r="P47" i="5"/>
  <c r="AF47" i="5"/>
  <c r="AV47" i="5"/>
  <c r="I51" i="5"/>
  <c r="T51" i="5"/>
  <c r="AJ51" i="5"/>
  <c r="AZ51" i="5"/>
  <c r="AK61" i="5"/>
  <c r="AS61" i="5"/>
  <c r="K24" i="5"/>
  <c r="J15" i="5"/>
  <c r="M15" i="5" s="1"/>
  <c r="R15" i="5"/>
  <c r="AT15" i="5"/>
  <c r="AV16" i="5"/>
  <c r="AR25" i="5"/>
  <c r="AZ25" i="5"/>
  <c r="L27" i="5"/>
  <c r="T27" i="5"/>
  <c r="AB27" i="5"/>
  <c r="AJ27" i="5"/>
  <c r="AR27" i="5"/>
  <c r="T39" i="5"/>
  <c r="S33" i="5"/>
  <c r="U39" i="5"/>
  <c r="L64" i="5"/>
  <c r="M64" i="5"/>
  <c r="T64" i="5"/>
  <c r="U64" i="5"/>
  <c r="AB64" i="5"/>
  <c r="AC64" i="5"/>
  <c r="AJ64" i="5"/>
  <c r="AK64" i="5"/>
  <c r="AR64" i="5"/>
  <c r="AS64" i="5"/>
  <c r="AZ64" i="5"/>
  <c r="BA64" i="5"/>
  <c r="F7" i="5"/>
  <c r="N7" i="5"/>
  <c r="V7" i="5"/>
  <c r="AD7" i="5"/>
  <c r="AG7" i="5" s="1"/>
  <c r="AL7" i="5"/>
  <c r="AT7" i="5"/>
  <c r="I8" i="5"/>
  <c r="Q8" i="5"/>
  <c r="Y8" i="5"/>
  <c r="AG8" i="5"/>
  <c r="AO8" i="5"/>
  <c r="AW8" i="5"/>
  <c r="M12" i="5"/>
  <c r="U12" i="5"/>
  <c r="AC12" i="5"/>
  <c r="AK12" i="5"/>
  <c r="AS12" i="5"/>
  <c r="BA12" i="5"/>
  <c r="Q16" i="5"/>
  <c r="BA16" i="5"/>
  <c r="I20" i="5"/>
  <c r="Q20" i="5"/>
  <c r="Y20" i="5"/>
  <c r="AG20" i="5"/>
  <c r="AO20" i="5"/>
  <c r="AW20" i="5"/>
  <c r="I25" i="5"/>
  <c r="Q25" i="5"/>
  <c r="Y25" i="5"/>
  <c r="AG25" i="5"/>
  <c r="AO25" i="5"/>
  <c r="AW25" i="5"/>
  <c r="I27" i="5"/>
  <c r="Q27" i="5"/>
  <c r="Y27" i="5"/>
  <c r="AG27" i="5"/>
  <c r="AO27" i="5"/>
  <c r="AW27" i="5"/>
  <c r="AJ39" i="5"/>
  <c r="AI33" i="5"/>
  <c r="AK39" i="5"/>
  <c r="U35" i="5"/>
  <c r="R33" i="5"/>
  <c r="AE15" i="5"/>
  <c r="AE23" i="5" s="1"/>
  <c r="AE31" i="5" s="1"/>
  <c r="AP15" i="5"/>
  <c r="AX15" i="5"/>
  <c r="AG16" i="5"/>
  <c r="AZ39" i="5"/>
  <c r="AY33" i="5"/>
  <c r="BA39" i="5"/>
  <c r="H64" i="5"/>
  <c r="I64" i="5"/>
  <c r="P64" i="5"/>
  <c r="Q64" i="5"/>
  <c r="X64" i="5"/>
  <c r="Y64" i="5"/>
  <c r="AF64" i="5"/>
  <c r="AG64" i="5"/>
  <c r="AN64" i="5"/>
  <c r="AO64" i="5"/>
  <c r="AV64" i="5"/>
  <c r="AW64" i="5"/>
  <c r="I29" i="5"/>
  <c r="Q29" i="5"/>
  <c r="Y29" i="5"/>
  <c r="AG29" i="5"/>
  <c r="AO29" i="5"/>
  <c r="AW29" i="5"/>
  <c r="I30" i="5"/>
  <c r="Q30" i="5"/>
  <c r="Y30" i="5"/>
  <c r="AG30" i="5"/>
  <c r="AO30" i="5"/>
  <c r="AW30" i="5"/>
  <c r="P35" i="5"/>
  <c r="Y35" i="5"/>
  <c r="AZ35" i="5"/>
  <c r="H39" i="5"/>
  <c r="X39" i="5"/>
  <c r="AN39" i="5"/>
  <c r="S45" i="5"/>
  <c r="AI45" i="5"/>
  <c r="AY45" i="5"/>
  <c r="H47" i="5"/>
  <c r="H51" i="5"/>
  <c r="U61" i="5"/>
  <c r="M29" i="5"/>
  <c r="U29" i="5"/>
  <c r="AC29" i="5"/>
  <c r="AK29" i="5"/>
  <c r="AS29" i="5"/>
  <c r="BA29" i="5"/>
  <c r="M30" i="5"/>
  <c r="U30" i="5"/>
  <c r="AC30" i="5"/>
  <c r="AK30" i="5"/>
  <c r="AS30" i="5"/>
  <c r="BA30" i="5"/>
  <c r="T35" i="5"/>
  <c r="AC35" i="5"/>
  <c r="AV35" i="5"/>
  <c r="P39" i="5"/>
  <c r="AF39" i="5"/>
  <c r="AV39" i="5"/>
  <c r="AN61" i="5"/>
  <c r="AV61" i="5"/>
  <c r="F24" i="5"/>
  <c r="N24" i="5"/>
  <c r="V24" i="5"/>
  <c r="AD24" i="5"/>
  <c r="AL24" i="5"/>
  <c r="AT24" i="5"/>
  <c r="AS25" i="5"/>
  <c r="BA25" i="5"/>
  <c r="I26" i="5"/>
  <c r="Q26" i="5"/>
  <c r="Y26" i="5"/>
  <c r="AG26" i="5"/>
  <c r="AO26" i="5"/>
  <c r="AW26" i="5"/>
  <c r="M27" i="5"/>
  <c r="U27" i="5"/>
  <c r="J28" i="5"/>
  <c r="Z28" i="5"/>
  <c r="AP28" i="5"/>
  <c r="L30" i="5"/>
  <c r="T30" i="5"/>
  <c r="AB30" i="5"/>
  <c r="AJ30" i="5"/>
  <c r="AR30" i="5"/>
  <c r="AZ30" i="5"/>
  <c r="G15" i="5"/>
  <c r="W15" i="5"/>
  <c r="AM15" i="5"/>
  <c r="I16" i="5"/>
  <c r="T16" i="5"/>
  <c r="Y16" i="5"/>
  <c r="AJ16" i="5"/>
  <c r="AO16" i="5"/>
  <c r="AZ16" i="5"/>
  <c r="H20" i="5"/>
  <c r="P20" i="5"/>
  <c r="X20" i="5"/>
  <c r="AF20" i="5"/>
  <c r="AN20" i="5"/>
  <c r="AV20" i="5"/>
  <c r="G24" i="5"/>
  <c r="O24" i="5"/>
  <c r="W24" i="5"/>
  <c r="AE24" i="5"/>
  <c r="AM24" i="5"/>
  <c r="AU24" i="5"/>
  <c r="L25" i="5"/>
  <c r="T25" i="5"/>
  <c r="AB25" i="5"/>
  <c r="AJ25" i="5"/>
  <c r="N28" i="5"/>
  <c r="AD28" i="5"/>
  <c r="AT28" i="5"/>
  <c r="L8" i="5"/>
  <c r="T8" i="5"/>
  <c r="AB8" i="5"/>
  <c r="AJ8" i="5"/>
  <c r="AR8" i="5"/>
  <c r="AZ8" i="5"/>
  <c r="H12" i="5"/>
  <c r="L12" i="5"/>
  <c r="P12" i="5"/>
  <c r="T12" i="5"/>
  <c r="X12" i="5"/>
  <c r="AB12" i="5"/>
  <c r="AF12" i="5"/>
  <c r="AJ12" i="5"/>
  <c r="AN12" i="5"/>
  <c r="AR12" i="5"/>
  <c r="AV12" i="5"/>
  <c r="AZ12" i="5"/>
  <c r="J24" i="5"/>
  <c r="R24" i="5"/>
  <c r="Z24" i="5"/>
  <c r="AH24" i="5"/>
  <c r="AP24" i="5"/>
  <c r="AX24" i="5"/>
  <c r="R28" i="5"/>
  <c r="AH28" i="5"/>
  <c r="AX28" i="5"/>
  <c r="H30" i="5"/>
  <c r="P30" i="5"/>
  <c r="X30" i="5"/>
  <c r="AF30" i="5"/>
  <c r="AN30" i="5"/>
  <c r="AV30" i="5"/>
  <c r="I12" i="5"/>
  <c r="Y12" i="5"/>
  <c r="AO12" i="5"/>
  <c r="L16" i="5"/>
  <c r="AB16" i="5"/>
  <c r="AR16" i="5"/>
  <c r="L20" i="5"/>
  <c r="T20" i="5"/>
  <c r="AB20" i="5"/>
  <c r="AJ20" i="5"/>
  <c r="AR20" i="5"/>
  <c r="AZ20" i="5"/>
  <c r="H25" i="5"/>
  <c r="P25" i="5"/>
  <c r="X25" i="5"/>
  <c r="AF25" i="5"/>
  <c r="AN25" i="5"/>
  <c r="AV25" i="5"/>
  <c r="L26" i="5"/>
  <c r="T26" i="5"/>
  <c r="AB26" i="5"/>
  <c r="AJ26" i="5"/>
  <c r="AR26" i="5"/>
  <c r="AZ26" i="5"/>
  <c r="H27" i="5"/>
  <c r="P27" i="5"/>
  <c r="X27" i="5"/>
  <c r="AF27" i="5"/>
  <c r="AN27" i="5"/>
  <c r="AV27" i="5"/>
  <c r="L29" i="5"/>
  <c r="T29" i="5"/>
  <c r="AB29" i="5"/>
  <c r="AJ29" i="5"/>
  <c r="AR29" i="5"/>
  <c r="AZ29" i="5"/>
  <c r="L35" i="5"/>
  <c r="Q35" i="5"/>
  <c r="AB35" i="5"/>
  <c r="AG35" i="5"/>
  <c r="AR35" i="5"/>
  <c r="AW35" i="5"/>
  <c r="J33" i="5"/>
  <c r="O33" i="5"/>
  <c r="Z33" i="5"/>
  <c r="AE33" i="5"/>
  <c r="AP33" i="5"/>
  <c r="AU33" i="5"/>
  <c r="H35" i="5"/>
  <c r="X35" i="5"/>
  <c r="AN35" i="5"/>
  <c r="F33" i="5"/>
  <c r="K33" i="5"/>
  <c r="V33" i="5"/>
  <c r="Y33" i="5" s="1"/>
  <c r="AA33" i="5"/>
  <c r="AL33" i="5"/>
  <c r="AQ33" i="5"/>
  <c r="I35" i="5"/>
  <c r="I61" i="5"/>
  <c r="T61" i="5"/>
  <c r="AJ61" i="5"/>
  <c r="AR61" i="5"/>
  <c r="AZ61" i="5"/>
  <c r="P61" i="5"/>
  <c r="AB61" i="5"/>
  <c r="AG62" i="5"/>
  <c r="AF62" i="5"/>
  <c r="AE61" i="5"/>
  <c r="AF61" i="5" s="1"/>
  <c r="BD30" i="5" l="1"/>
  <c r="BE12" i="5"/>
  <c r="BD35" i="5"/>
  <c r="BB7" i="5"/>
  <c r="BE51" i="5"/>
  <c r="AJ33" i="5"/>
  <c r="Y45" i="5"/>
  <c r="BB33" i="5"/>
  <c r="BE33" i="5" s="1"/>
  <c r="BC45" i="5"/>
  <c r="BC33" i="5"/>
  <c r="AC28" i="5"/>
  <c r="BD12" i="5"/>
  <c r="AF33" i="5"/>
  <c r="AS24" i="5"/>
  <c r="BB24" i="5"/>
  <c r="AR7" i="5"/>
  <c r="BC28" i="5"/>
  <c r="BB28" i="5"/>
  <c r="BB15" i="5"/>
  <c r="BD51" i="5"/>
  <c r="BE47" i="5"/>
  <c r="BD47" i="5"/>
  <c r="BD29" i="5"/>
  <c r="BE29" i="5"/>
  <c r="BE64" i="5"/>
  <c r="BC24" i="5"/>
  <c r="BC15" i="5"/>
  <c r="BC7" i="5"/>
  <c r="BD7" i="5" s="1"/>
  <c r="BC61" i="5"/>
  <c r="BD61" i="5" s="1"/>
  <c r="BD25" i="5"/>
  <c r="BE25" i="5"/>
  <c r="BA15" i="5"/>
  <c r="Q7" i="5"/>
  <c r="BB45" i="5"/>
  <c r="AC15" i="5"/>
  <c r="BD26" i="5"/>
  <c r="BE8" i="5"/>
  <c r="BD20" i="5"/>
  <c r="BA24" i="5"/>
  <c r="U24" i="5"/>
  <c r="AR45" i="5"/>
  <c r="BA28" i="5"/>
  <c r="P33" i="5"/>
  <c r="U28" i="5"/>
  <c r="AC7" i="5"/>
  <c r="AQ23" i="5"/>
  <c r="AQ59" i="5" s="1"/>
  <c r="AQ67" i="5" s="1"/>
  <c r="AS28" i="5"/>
  <c r="AN28" i="5"/>
  <c r="AB33" i="5"/>
  <c r="BA33" i="5"/>
  <c r="M28" i="5"/>
  <c r="Q15" i="5"/>
  <c r="AC24" i="5"/>
  <c r="AK28" i="5"/>
  <c r="O23" i="5"/>
  <c r="O31" i="5" s="1"/>
  <c r="AN45" i="5"/>
  <c r="AI23" i="5"/>
  <c r="AI31" i="5" s="1"/>
  <c r="AS15" i="5"/>
  <c r="AK7" i="5"/>
  <c r="X28" i="5"/>
  <c r="P45" i="5"/>
  <c r="AW7" i="5"/>
  <c r="AV45" i="5"/>
  <c r="AO45" i="5"/>
  <c r="I7" i="5"/>
  <c r="AF15" i="5"/>
  <c r="AK15" i="5"/>
  <c r="K23" i="5"/>
  <c r="K59" i="5" s="1"/>
  <c r="K67" i="5" s="1"/>
  <c r="AO33" i="5"/>
  <c r="AG28" i="5"/>
  <c r="X7" i="5"/>
  <c r="L45" i="5"/>
  <c r="U7" i="5"/>
  <c r="I28" i="5"/>
  <c r="AT23" i="5"/>
  <c r="AT59" i="5" s="1"/>
  <c r="AT67" i="5" s="1"/>
  <c r="AR28" i="5"/>
  <c r="U15" i="5"/>
  <c r="M7" i="5"/>
  <c r="AV15" i="5"/>
  <c r="N23" i="5"/>
  <c r="N59" i="5" s="1"/>
  <c r="N67" i="5" s="1"/>
  <c r="AV7" i="5"/>
  <c r="X15" i="5"/>
  <c r="AG45" i="5"/>
  <c r="P7" i="5"/>
  <c r="AZ7" i="5"/>
  <c r="AZ15" i="5"/>
  <c r="AW28" i="5"/>
  <c r="H28" i="5"/>
  <c r="AK33" i="5"/>
  <c r="L7" i="5"/>
  <c r="AU23" i="5"/>
  <c r="AU31" i="5" s="1"/>
  <c r="AW15" i="5"/>
  <c r="I45" i="5"/>
  <c r="AS7" i="5"/>
  <c r="AF45" i="5"/>
  <c r="AN7" i="5"/>
  <c r="AB45" i="5"/>
  <c r="V23" i="5"/>
  <c r="V59" i="5" s="1"/>
  <c r="V67" i="5" s="1"/>
  <c r="AN24" i="5"/>
  <c r="AN15" i="5"/>
  <c r="AX23" i="5"/>
  <c r="AX59" i="5" s="1"/>
  <c r="AX67" i="5" s="1"/>
  <c r="AC45" i="5"/>
  <c r="AV33" i="5"/>
  <c r="AH23" i="5"/>
  <c r="AH59" i="5" s="1"/>
  <c r="AH67" i="5" s="1"/>
  <c r="U33" i="5"/>
  <c r="AO7" i="5"/>
  <c r="BA7" i="5"/>
  <c r="X45" i="5"/>
  <c r="M24" i="5"/>
  <c r="AJ15" i="5"/>
  <c r="S23" i="5"/>
  <c r="Z23" i="5"/>
  <c r="Q45" i="5"/>
  <c r="Y28" i="5"/>
  <c r="AK24" i="5"/>
  <c r="F23" i="5"/>
  <c r="H7" i="5"/>
  <c r="Q28" i="5"/>
  <c r="R23" i="5"/>
  <c r="U23" i="5" s="1"/>
  <c r="Y7" i="5"/>
  <c r="M45" i="5"/>
  <c r="AL23" i="5"/>
  <c r="AL31" i="5" s="1"/>
  <c r="AB15" i="5"/>
  <c r="X24" i="5"/>
  <c r="T15" i="5"/>
  <c r="T7" i="5"/>
  <c r="AO28" i="5"/>
  <c r="AS45" i="5"/>
  <c r="T33" i="5"/>
  <c r="AA23" i="5"/>
  <c r="AA59" i="5" s="1"/>
  <c r="AA67" i="5" s="1"/>
  <c r="AB28" i="5"/>
  <c r="AW45" i="5"/>
  <c r="AJ7" i="5"/>
  <c r="AB7" i="5"/>
  <c r="H45" i="5"/>
  <c r="AZ33" i="5"/>
  <c r="AR15" i="5"/>
  <c r="AF7" i="5"/>
  <c r="AG33" i="5"/>
  <c r="AZ45" i="5"/>
  <c r="BA45" i="5"/>
  <c r="AG15" i="5"/>
  <c r="X33" i="5"/>
  <c r="L28" i="5"/>
  <c r="AG24" i="5"/>
  <c r="AJ45" i="5"/>
  <c r="AK45" i="5"/>
  <c r="AR33" i="5"/>
  <c r="L33" i="5"/>
  <c r="AD23" i="5"/>
  <c r="AG23" i="5" s="1"/>
  <c r="AV24" i="5"/>
  <c r="P24" i="5"/>
  <c r="AP23" i="5"/>
  <c r="AP31" i="5" s="1"/>
  <c r="J23" i="5"/>
  <c r="J59" i="5" s="1"/>
  <c r="J67" i="5" s="1"/>
  <c r="T45" i="5"/>
  <c r="U45" i="5"/>
  <c r="L15" i="5"/>
  <c r="AL59" i="5"/>
  <c r="AL67" i="5" s="1"/>
  <c r="AB24" i="5"/>
  <c r="I33" i="5"/>
  <c r="AS33" i="5"/>
  <c r="M33" i="5"/>
  <c r="Q33" i="5"/>
  <c r="AF24" i="5"/>
  <c r="AY59" i="5"/>
  <c r="AY67" i="5" s="1"/>
  <c r="AY31" i="5"/>
  <c r="S59" i="5"/>
  <c r="S67" i="5" s="1"/>
  <c r="Y24" i="5"/>
  <c r="AZ24" i="5"/>
  <c r="T24" i="5"/>
  <c r="AG61" i="5"/>
  <c r="AZ28" i="5"/>
  <c r="AJ28" i="5"/>
  <c r="T28" i="5"/>
  <c r="AW24" i="5"/>
  <c r="Q24" i="5"/>
  <c r="AR24" i="5"/>
  <c r="L24" i="5"/>
  <c r="AO15" i="5"/>
  <c r="AE59" i="5"/>
  <c r="AE67" i="5" s="1"/>
  <c r="H24" i="5"/>
  <c r="H15" i="5"/>
  <c r="R59" i="5"/>
  <c r="R67" i="5" s="1"/>
  <c r="AC33" i="5"/>
  <c r="AN33" i="5"/>
  <c r="H33" i="5"/>
  <c r="AW33" i="5"/>
  <c r="AV28" i="5"/>
  <c r="AF28" i="5"/>
  <c r="P28" i="5"/>
  <c r="AO24" i="5"/>
  <c r="I24" i="5"/>
  <c r="AJ24" i="5"/>
  <c r="I15" i="5"/>
  <c r="Y15" i="5"/>
  <c r="AM23" i="5"/>
  <c r="W23" i="5"/>
  <c r="G23" i="5"/>
  <c r="BE45" i="5" l="1"/>
  <c r="BD33" i="5"/>
  <c r="BE15" i="5"/>
  <c r="BE24" i="5"/>
  <c r="BE28" i="5"/>
  <c r="BB23" i="5"/>
  <c r="BB31" i="5" s="1"/>
  <c r="BE61" i="5"/>
  <c r="BD15" i="5"/>
  <c r="BD28" i="5"/>
  <c r="BD45" i="5"/>
  <c r="BC23" i="5"/>
  <c r="BD24" i="5"/>
  <c r="BE7" i="5"/>
  <c r="AQ31" i="5"/>
  <c r="AR31" i="5" s="1"/>
  <c r="T23" i="5"/>
  <c r="R31" i="5"/>
  <c r="S31" i="5"/>
  <c r="F59" i="5"/>
  <c r="AI59" i="5"/>
  <c r="AI67" i="5" s="1"/>
  <c r="AP59" i="5"/>
  <c r="AP67" i="5" s="1"/>
  <c r="O59" i="5"/>
  <c r="P23" i="5"/>
  <c r="N31" i="5"/>
  <c r="Q31" i="5" s="1"/>
  <c r="AR23" i="5"/>
  <c r="AH31" i="5"/>
  <c r="AK31" i="5" s="1"/>
  <c r="AS23" i="5"/>
  <c r="AJ23" i="5"/>
  <c r="Q23" i="5"/>
  <c r="AV23" i="5"/>
  <c r="AU59" i="5"/>
  <c r="K31" i="5"/>
  <c r="AZ23" i="5"/>
  <c r="AT31" i="5"/>
  <c r="AW31" i="5" s="1"/>
  <c r="AW23" i="5"/>
  <c r="V31" i="5"/>
  <c r="AD59" i="5"/>
  <c r="AD67" i="5" s="1"/>
  <c r="Y23" i="5"/>
  <c r="I23" i="5"/>
  <c r="AX31" i="5"/>
  <c r="AZ31" i="5" s="1"/>
  <c r="AK23" i="5"/>
  <c r="AC23" i="5"/>
  <c r="BA23" i="5"/>
  <c r="Z59" i="5"/>
  <c r="AA31" i="5"/>
  <c r="AB23" i="5"/>
  <c r="Z31" i="5"/>
  <c r="F31" i="5"/>
  <c r="L23" i="5"/>
  <c r="AF23" i="5"/>
  <c r="J31" i="5"/>
  <c r="M23" i="5"/>
  <c r="AD31" i="5"/>
  <c r="AM59" i="5"/>
  <c r="AN23" i="5"/>
  <c r="AM31" i="5"/>
  <c r="AN31" i="5" s="1"/>
  <c r="BA59" i="5"/>
  <c r="U59" i="5"/>
  <c r="M59" i="5"/>
  <c r="AZ59" i="5"/>
  <c r="AO23" i="5"/>
  <c r="W59" i="5"/>
  <c r="X23" i="5"/>
  <c r="W31" i="5"/>
  <c r="L59" i="5"/>
  <c r="G59" i="5"/>
  <c r="H23" i="5"/>
  <c r="G31" i="5"/>
  <c r="AR59" i="5"/>
  <c r="T59" i="5"/>
  <c r="BC31" i="5" l="1"/>
  <c r="BD31" i="5" s="1"/>
  <c r="BD23" i="5"/>
  <c r="AS31" i="5"/>
  <c r="F67" i="5"/>
  <c r="BB67" i="5" s="1"/>
  <c r="BB59" i="5"/>
  <c r="G67" i="5"/>
  <c r="BC59" i="5"/>
  <c r="BD59" i="5" s="1"/>
  <c r="BE23" i="5"/>
  <c r="Y59" i="5"/>
  <c r="W67" i="5"/>
  <c r="Y67" i="5" s="1"/>
  <c r="AO59" i="5"/>
  <c r="AM67" i="5"/>
  <c r="P59" i="5"/>
  <c r="O67" i="5"/>
  <c r="O69" i="5" s="1"/>
  <c r="AB59" i="5"/>
  <c r="Z67" i="5"/>
  <c r="AB67" i="5" s="1"/>
  <c r="AW59" i="5"/>
  <c r="AU67" i="5"/>
  <c r="AK59" i="5"/>
  <c r="BA31" i="5"/>
  <c r="AJ59" i="5"/>
  <c r="AC59" i="5"/>
  <c r="X31" i="5"/>
  <c r="P31" i="5"/>
  <c r="Q59" i="5"/>
  <c r="AS59" i="5"/>
  <c r="U31" i="5"/>
  <c r="AJ31" i="5"/>
  <c r="AC31" i="5"/>
  <c r="T31" i="5"/>
  <c r="AO31" i="5"/>
  <c r="M31" i="5"/>
  <c r="AV31" i="5"/>
  <c r="AG59" i="5"/>
  <c r="AG67" i="5"/>
  <c r="AF59" i="5"/>
  <c r="AU70" i="5"/>
  <c r="AU71" i="5" s="1"/>
  <c r="AV59" i="5"/>
  <c r="H31" i="5"/>
  <c r="AB31" i="5"/>
  <c r="L31" i="5"/>
  <c r="I31" i="5"/>
  <c r="AG31" i="5"/>
  <c r="AF31" i="5"/>
  <c r="AA70" i="5"/>
  <c r="AA69" i="5"/>
  <c r="H59" i="5"/>
  <c r="O70" i="5"/>
  <c r="O71" i="5" s="1"/>
  <c r="AJ67" i="5"/>
  <c r="AI69" i="5"/>
  <c r="AX70" i="5"/>
  <c r="AX69" i="5"/>
  <c r="BA67" i="5"/>
  <c r="AR67" i="5"/>
  <c r="AQ70" i="5"/>
  <c r="AQ69" i="5"/>
  <c r="Y31" i="5"/>
  <c r="AD69" i="5"/>
  <c r="AE70" i="5"/>
  <c r="AE69" i="5"/>
  <c r="L67" i="5"/>
  <c r="K70" i="5"/>
  <c r="K69" i="5"/>
  <c r="X59" i="5"/>
  <c r="J70" i="5"/>
  <c r="J69" i="5"/>
  <c r="M67" i="5"/>
  <c r="R70" i="5"/>
  <c r="R69" i="5"/>
  <c r="U67" i="5"/>
  <c r="I59" i="5"/>
  <c r="N70" i="5"/>
  <c r="N69" i="5"/>
  <c r="AL70" i="5"/>
  <c r="AL71" i="5" s="1"/>
  <c r="AL69" i="5"/>
  <c r="T67" i="5"/>
  <c r="S69" i="5"/>
  <c r="S70" i="5"/>
  <c r="S71" i="5" s="1"/>
  <c r="V70" i="5"/>
  <c r="V71" i="5" s="1"/>
  <c r="V69" i="5"/>
  <c r="AZ67" i="5"/>
  <c r="AY69" i="5"/>
  <c r="AY70" i="5"/>
  <c r="AP70" i="5"/>
  <c r="AP69" i="5"/>
  <c r="AS67" i="5"/>
  <c r="AT70" i="5"/>
  <c r="AT69" i="5"/>
  <c r="AN59" i="5"/>
  <c r="AH70" i="5"/>
  <c r="AH69" i="5"/>
  <c r="AK67" i="5"/>
  <c r="BE31" i="5" l="1"/>
  <c r="AZ69" i="5"/>
  <c r="P67" i="5"/>
  <c r="Q67" i="5"/>
  <c r="M69" i="5"/>
  <c r="F70" i="5"/>
  <c r="F71" i="5" s="1"/>
  <c r="I67" i="5"/>
  <c r="F69" i="5"/>
  <c r="BC67" i="5"/>
  <c r="BE59" i="5"/>
  <c r="Z70" i="5"/>
  <c r="AC70" i="5" s="1"/>
  <c r="AF69" i="5"/>
  <c r="AV67" i="5"/>
  <c r="AD70" i="5"/>
  <c r="AF70" i="5" s="1"/>
  <c r="AF67" i="5"/>
  <c r="M70" i="5"/>
  <c r="AW67" i="5"/>
  <c r="T69" i="5"/>
  <c r="AC67" i="5"/>
  <c r="Z69" i="5"/>
  <c r="AC69" i="5" s="1"/>
  <c r="AU69" i="5"/>
  <c r="AW69" i="5" s="1"/>
  <c r="AK70" i="5"/>
  <c r="AS70" i="5"/>
  <c r="AZ70" i="5"/>
  <c r="AW70" i="5"/>
  <c r="AK69" i="5"/>
  <c r="Q70" i="5"/>
  <c r="AP71" i="5"/>
  <c r="AR69" i="5"/>
  <c r="AT71" i="5"/>
  <c r="AW71" i="5" s="1"/>
  <c r="AY71" i="5"/>
  <c r="AG69" i="5"/>
  <c r="Q69" i="5"/>
  <c r="U70" i="5"/>
  <c r="AH71" i="5"/>
  <c r="N71" i="5"/>
  <c r="Q71" i="5" s="1"/>
  <c r="L69" i="5"/>
  <c r="AR70" i="5"/>
  <c r="BA69" i="5"/>
  <c r="AJ70" i="5"/>
  <c r="H67" i="5"/>
  <c r="G70" i="5"/>
  <c r="G69" i="5"/>
  <c r="AB70" i="5"/>
  <c r="AN67" i="5"/>
  <c r="AN70" i="5"/>
  <c r="AM69" i="5"/>
  <c r="AN69" i="5" s="1"/>
  <c r="AS69" i="5"/>
  <c r="T70" i="5"/>
  <c r="AO67" i="5"/>
  <c r="Z71" i="5"/>
  <c r="R71" i="5"/>
  <c r="U71" i="5" s="1"/>
  <c r="J71" i="5"/>
  <c r="L70" i="5"/>
  <c r="AQ71" i="5"/>
  <c r="BA70" i="5"/>
  <c r="AI71" i="5"/>
  <c r="P69" i="5"/>
  <c r="AA71" i="5"/>
  <c r="U69" i="5"/>
  <c r="AV70" i="5"/>
  <c r="X67" i="5"/>
  <c r="W70" i="5"/>
  <c r="X70" i="5" s="1"/>
  <c r="W69" i="5"/>
  <c r="X69" i="5" s="1"/>
  <c r="K71" i="5"/>
  <c r="AE71" i="5"/>
  <c r="AX71" i="5"/>
  <c r="AJ69" i="5"/>
  <c r="P70" i="5"/>
  <c r="BB69" i="5" l="1"/>
  <c r="BD67" i="5"/>
  <c r="BE67" i="5"/>
  <c r="BC69" i="5"/>
  <c r="BD69" i="5" s="1"/>
  <c r="BC70" i="5"/>
  <c r="BB70" i="5"/>
  <c r="AD71" i="5"/>
  <c r="AF71" i="5" s="1"/>
  <c r="AG70" i="5"/>
  <c r="AB69" i="5"/>
  <c r="AR71" i="5"/>
  <c r="AV69" i="5"/>
  <c r="G71" i="5"/>
  <c r="AJ71" i="5"/>
  <c r="I69" i="5"/>
  <c r="L71" i="5"/>
  <c r="AO69" i="5"/>
  <c r="AB71" i="5"/>
  <c r="W71" i="5"/>
  <c r="X71" i="5" s="1"/>
  <c r="I70" i="5"/>
  <c r="P71" i="5"/>
  <c r="AZ71" i="5"/>
  <c r="BA71" i="5"/>
  <c r="T71" i="5"/>
  <c r="AS71" i="5"/>
  <c r="AM71" i="5"/>
  <c r="AN71" i="5" s="1"/>
  <c r="AV71" i="5"/>
  <c r="AO70" i="5"/>
  <c r="M71" i="5"/>
  <c r="H69" i="5"/>
  <c r="Y69" i="5"/>
  <c r="AG71" i="5"/>
  <c r="AC71" i="5"/>
  <c r="Y70" i="5"/>
  <c r="H70" i="5"/>
  <c r="AK71" i="5"/>
  <c r="BE70" i="5" l="1"/>
  <c r="BB71" i="5"/>
  <c r="BE69" i="5"/>
  <c r="H71" i="5"/>
  <c r="BC71" i="5"/>
  <c r="BD71" i="5" s="1"/>
  <c r="BD70" i="5"/>
  <c r="I71" i="5"/>
  <c r="Y71" i="5"/>
  <c r="AO71" i="5"/>
  <c r="BE71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бдр" description="Соединение с запросом &quot;бдр&quot; в книге." type="5" refreshedVersion="6" background="1" saveData="1">
    <dbPr connection="Provider=Microsoft.Mashup.OleDb.1;Data Source=$Workbook$;Location=бдр;Extended Properties=&quot;&quot;" command="SELECT * FROM [бдр]"/>
  </connection>
</connections>
</file>

<file path=xl/sharedStrings.xml><?xml version="1.0" encoding="utf-8"?>
<sst xmlns="http://schemas.openxmlformats.org/spreadsheetml/2006/main" count="11548" uniqueCount="241">
  <si>
    <t>Выручка</t>
  </si>
  <si>
    <t>Себестоимость продаж</t>
  </si>
  <si>
    <t>Коммерческие расходы</t>
  </si>
  <si>
    <t>Проценты к получению</t>
  </si>
  <si>
    <t>Проценты к уплате</t>
  </si>
  <si>
    <t>Прочие доходы</t>
  </si>
  <si>
    <t>Прочие расходы</t>
  </si>
  <si>
    <t>Прибыль до налогообложения</t>
  </si>
  <si>
    <t>Чистая прибыль</t>
  </si>
  <si>
    <t>10</t>
  </si>
  <si>
    <t>Налог на прибыль</t>
  </si>
  <si>
    <t>11</t>
  </si>
  <si>
    <t>12</t>
  </si>
  <si>
    <t>Бюджет доходов и расходов</t>
  </si>
  <si>
    <t xml:space="preserve">Управленческие расходы </t>
  </si>
  <si>
    <t>Расходы на ИТ</t>
  </si>
  <si>
    <t>Аренда</t>
  </si>
  <si>
    <t>Операционная прибыль</t>
  </si>
  <si>
    <t>Прочие внереализационные расходы </t>
  </si>
  <si>
    <t>Оптовая торговля</t>
  </si>
  <si>
    <t>Велосипеды</t>
  </si>
  <si>
    <t>Лыжи</t>
  </si>
  <si>
    <t>Доски</t>
  </si>
  <si>
    <t>Сервис</t>
  </si>
  <si>
    <t>Раздел</t>
  </si>
  <si>
    <t>Группа</t>
  </si>
  <si>
    <t>Статья</t>
  </si>
  <si>
    <t>Прочие внереализационные доходы</t>
  </si>
  <si>
    <t>Транспортные расходы</t>
  </si>
  <si>
    <t>Приобретение ТМЦ и материалов</t>
  </si>
  <si>
    <t>Реклама</t>
  </si>
  <si>
    <t>ФОТ коммерческого персонала</t>
  </si>
  <si>
    <t>ФОТ управленческого персонала</t>
  </si>
  <si>
    <t>Командировочные расходы</t>
  </si>
  <si>
    <t>Маркетинговые акции</t>
  </si>
  <si>
    <t>Услуги складского хранения</t>
  </si>
  <si>
    <t>Прочие управленческие расходы</t>
  </si>
  <si>
    <t>Заработная плата</t>
  </si>
  <si>
    <t>Бонусы</t>
  </si>
  <si>
    <t>Отчисления от ФОТ</t>
  </si>
  <si>
    <t>Оборудование</t>
  </si>
  <si>
    <t>Программы</t>
  </si>
  <si>
    <t>Расходные материалы</t>
  </si>
  <si>
    <t>Ж/д транспорт</t>
  </si>
  <si>
    <t>Автотранспорт</t>
  </si>
  <si>
    <t>Амортизация оборудования</t>
  </si>
  <si>
    <t>Код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</si>
  <si>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</si>
  <si>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</si>
  <si>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</si>
  <si>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</si>
  <si>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</si>
  <si>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</si>
  <si>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</si>
  <si>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</si>
  <si>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</si>
  <si>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</si>
  <si>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</si>
  <si>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</si>
  <si>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</si>
  <si>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</si>
  <si>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</si>
  <si>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</si>
  <si>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</si>
  <si>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</si>
  <si>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</si>
  <si>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</si>
  <si>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</si>
  <si>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</si>
  <si>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</si>
  <si>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6</t>
  </si>
  <si>
    <t>7</t>
  </si>
  <si>
    <t>7.1</t>
  </si>
  <si>
    <t>7.2</t>
  </si>
  <si>
    <t>8</t>
  </si>
  <si>
    <t>8.1</t>
  </si>
  <si>
    <t>8.2</t>
  </si>
  <si>
    <t>9</t>
  </si>
  <si>
    <t>1.1.1</t>
  </si>
  <si>
    <t>1.1.2</t>
  </si>
  <si>
    <t>1.1.3</t>
  </si>
  <si>
    <t>1.2.1</t>
  </si>
  <si>
    <t>1.2.2</t>
  </si>
  <si>
    <t>2.1.1</t>
  </si>
  <si>
    <t>2.1.2</t>
  </si>
  <si>
    <t>2.1.3</t>
  </si>
  <si>
    <t>2.2.1</t>
  </si>
  <si>
    <t>2.2.2</t>
  </si>
  <si>
    <t>3.1.1</t>
  </si>
  <si>
    <t>3.1.2</t>
  </si>
  <si>
    <t>3.1.3</t>
  </si>
  <si>
    <t>3.2.2</t>
  </si>
  <si>
    <t>3.2.1</t>
  </si>
  <si>
    <t>4.2.1</t>
  </si>
  <si>
    <t>4.2.2</t>
  </si>
  <si>
    <t>4.3.1</t>
  </si>
  <si>
    <t>4.3.2</t>
  </si>
  <si>
    <t>4.3.3</t>
  </si>
  <si>
    <t>5.2.1</t>
  </si>
  <si>
    <t>5.2.2</t>
  </si>
  <si>
    <t>5.2.3</t>
  </si>
  <si>
    <t>5.3.1</t>
  </si>
  <si>
    <t>5.3.2</t>
  </si>
  <si>
    <t>план</t>
  </si>
  <si>
    <t>факт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</si>
  <si>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</si>
  <si>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</si>
  <si>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</si>
  <si>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</si>
  <si>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</si>
  <si>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</si>
  <si>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</si>
  <si>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</si>
  <si>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</si>
  <si>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</si>
  <si>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</si>
  <si>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</si>
  <si>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</si>
  <si>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выручка</t>
  </si>
  <si>
    <t>себестоимость</t>
  </si>
  <si>
    <t>расходы</t>
  </si>
  <si>
    <t>прочие доходы</t>
  </si>
  <si>
    <t>прочие расходы</t>
  </si>
  <si>
    <t>налог на прибыль</t>
  </si>
  <si>
    <t>EBITDA</t>
  </si>
  <si>
    <t>отклонение</t>
  </si>
  <si>
    <t>%</t>
  </si>
  <si>
    <t>не учитывать</t>
  </si>
  <si>
    <t>2017</t>
  </si>
  <si>
    <t>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</si>
  <si>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</si>
  <si>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</si>
  <si>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</si>
  <si>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</si>
  <si>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</si>
  <si>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</si>
  <si>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</si>
  <si>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</si>
  <si>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</si>
  <si>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</si>
  <si>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</si>
  <si>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</si>
  <si>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</si>
  <si>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</si>
  <si>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</si>
  <si>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</si>
  <si>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</si>
  <si>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</si>
  <si>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</si>
  <si>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</si>
  <si>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</si>
  <si>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</si>
  <si>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</si>
  <si>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</si>
  <si>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</si>
  <si>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</si>
  <si>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</si>
  <si>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</si>
  <si>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</si>
  <si>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</si>
  <si>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</si>
  <si>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</si>
  <si>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</si>
  <si>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</si>
  <si>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</si>
  <si>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</si>
  <si>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</si>
  <si>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</si>
  <si>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</si>
  <si>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</si>
  <si>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</si>
  <si>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дата</t>
  </si>
  <si>
    <t>тип</t>
  </si>
  <si>
    <t>раздел</t>
  </si>
  <si>
    <t>группа</t>
  </si>
  <si>
    <t>статья</t>
  </si>
  <si>
    <t>код</t>
  </si>
  <si>
    <t>Значение</t>
  </si>
  <si>
    <t/>
  </si>
  <si>
    <t>сумма раздела</t>
  </si>
  <si>
    <t>сумма группы</t>
  </si>
  <si>
    <t>сумма по разделу</t>
  </si>
  <si>
    <t>сумма по группе</t>
  </si>
  <si>
    <t>прибыль 1уровень</t>
  </si>
  <si>
    <t>прибыль 2уровень</t>
  </si>
  <si>
    <t>прибыль 3уровень</t>
  </si>
  <si>
    <t>прибыль 4уровень</t>
  </si>
  <si>
    <t>Сумма по полю Значение</t>
  </si>
  <si>
    <t>Названия столбцов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</si>
  <si>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</si>
  <si>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</si>
  <si>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</si>
  <si>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</si>
  <si>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</si>
  <si>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</si>
  <si>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</si>
  <si>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</si>
  <si>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</si>
  <si>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</si>
  <si>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</si>
  <si>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Названия строк</t>
  </si>
  <si>
    <t>Доставка</t>
  </si>
  <si>
    <t>Услуги</t>
  </si>
  <si>
    <t>Аренда офиса</t>
  </si>
  <si>
    <t>чистая прибыль</t>
  </si>
  <si>
    <t>вал.прибыль</t>
  </si>
  <si>
    <t>Чистая прибыль структура</t>
  </si>
  <si>
    <t>вал. прибыль</t>
  </si>
  <si>
    <t>Валовая прибыль</t>
  </si>
  <si>
    <t>Выручка и валовая прибыль</t>
  </si>
  <si>
    <t>Доля валовой прибыли, факт</t>
  </si>
  <si>
    <t>Расходы и операционная прибыль</t>
  </si>
  <si>
    <t>Структура расходов</t>
  </si>
  <si>
    <t>Finalytics.pro</t>
  </si>
  <si>
    <t>Станислав Салостей</t>
  </si>
  <si>
    <t>54</t>
  </si>
  <si>
    <t>55</t>
  </si>
  <si>
    <t>56</t>
  </si>
  <si>
    <t>57</t>
  </si>
  <si>
    <t>Всего 2017 год</t>
  </si>
  <si>
    <t>Рентабельность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</si>
  <si>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</si>
  <si>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</si>
  <si>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</si>
  <si>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</si>
  <si>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</si>
  <si>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</si>
  <si>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</si>
  <si>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</si>
  <si>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+7 913 388 7176</t>
  </si>
  <si>
    <t>www.finalytics.pro</t>
  </si>
  <si>
    <t>SalosteySV@finalytics.pro</t>
  </si>
  <si>
    <t>www.vk.com/finalytics</t>
  </si>
  <si>
    <t xml:space="preserve"> </t>
  </si>
  <si>
    <t>Файл подготовлен</t>
  </si>
  <si>
    <t>Консультационной группой Finalytics.PRO</t>
  </si>
  <si>
    <t>БДР: прибыль от продаж неона</t>
  </si>
  <si>
    <t>БДР в «классическом» стиле</t>
  </si>
  <si>
    <t>БДР по мотивам The Economist</t>
  </si>
  <si>
    <t>БДР магазина цветов (с декором*)</t>
  </si>
  <si>
    <t>* - Декор из листьев здесь "лишний"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</si>
</sst>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ova"/>
      <family val="2"/>
    </font>
    <font>
      <b/>
      <sz val="18"/>
      <color theme="1"/>
      <name val="Arial Nova"/>
      <family val="2"/>
    </font>
    <font>
      <b/>
      <sz val="11"/>
      <color theme="1"/>
      <name val="Arial Nova"/>
      <family val="2"/>
    </font>
    <font>
      <sz val="10"/>
      <color theme="1"/>
      <name val="Arial Nova"/>
      <family val="2"/>
    </font>
    <font>
      <i/>
      <sz val="10"/>
      <color theme="1"/>
      <name val="Arial Nova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1" tint="0.249977111117893"/>
      <name val="Calibri"/>
      <family val="2"/>
      <charset val="204"/>
      <scheme val="minor"/>
    </font>
    <font>
      <sz val="10"/>
      <color rgb="FF002060"/>
      <name val="Arial Nova"/>
      <family val="2"/>
    </font>
    <font>
      <sz val="9"/>
      <color rgb="FF002060"/>
      <name val="Arial Nova"/>
      <family val="2"/>
    </font>
    <font>
      <sz val="11"/>
      <color theme="1"/>
      <name val="Arial Nov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 tint="0.499984740745262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b/>
      <sz val="11"/>
      <color theme="1"/>
      <name val="Arial Nova"/>
      <family val="2"/>
      <charset val="204"/>
    </font>
    <font>
      <sz val="11"/>
      <color theme="4" tint="-0.249977111117893"/>
      <name val="Calibri"/>
      <family val="2"/>
      <charset val="204"/>
      <scheme val="minor"/>
    </font>
    <font>
      <u/>
      <sz val="11"/>
      <color theme="4" tint="-0.249977111117893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20"/>
      <color theme="1" tint="0.14999847407452621"/>
      <name val="Arial Nova Cond"/>
      <family val="2"/>
      <charset val="204"/>
    </font>
    <font>
      <sz val="20"/>
      <color theme="1"/>
      <name val="Fira Sans Medium"/>
      <family val="2"/>
      <charset val="204"/>
    </font>
    <font>
      <sz val="20"/>
      <color rgb="FFE7EAED"/>
      <name val="Fira Sans Medium"/>
      <family val="2"/>
      <charset val="204"/>
    </font>
    <font>
      <sz val="20"/>
      <color rgb="FF5E8513"/>
      <name val="Fira Sans Medium"/>
      <family val="2"/>
      <charset val="204"/>
    </font>
    <font>
      <sz val="20"/>
      <color theme="1" tint="0.14999847407452621"/>
      <name val="Fira Sans Medium"/>
      <family val="2"/>
      <charset val="204"/>
    </font>
    <font>
      <sz val="20"/>
      <color theme="1" tint="0.14999847407452621"/>
      <name val="Arial Nova"/>
      <family val="2"/>
      <charset val="204"/>
    </font>
    <font>
      <sz val="14"/>
      <name val="Fira Sans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D4DD"/>
        <bgColor indexed="64"/>
      </patternFill>
    </fill>
    <fill>
      <patternFill patternType="solid">
        <fgColor rgb="FF28293D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9" fontId="2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7" fillId="0" borderId="0" xfId="0" applyFont="1"/>
    <xf numFmtId="0" fontId="10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1" fillId="3" borderId="1" xfId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8" fillId="3" borderId="0" xfId="0" applyFont="1" applyFill="1" applyBorder="1"/>
    <xf numFmtId="0" fontId="0" fillId="3" borderId="17" xfId="0" applyFill="1" applyBorder="1"/>
    <xf numFmtId="0" fontId="14" fillId="4" borderId="14" xfId="0" applyFont="1" applyFill="1" applyBorder="1"/>
    <xf numFmtId="0" fontId="14" fillId="4" borderId="15" xfId="0" applyFont="1" applyFill="1" applyBorder="1"/>
    <xf numFmtId="0" fontId="14" fillId="4" borderId="15" xfId="0" applyFont="1" applyFill="1" applyBorder="1" applyAlignment="1">
      <alignment horizontal="right" vertical="center"/>
    </xf>
    <xf numFmtId="0" fontId="14" fillId="4" borderId="15" xfId="0" applyFont="1" applyFill="1" applyBorder="1" applyAlignment="1">
      <alignment horizontal="right" vertical="center" indent="2"/>
    </xf>
    <xf numFmtId="0" fontId="14" fillId="4" borderId="16" xfId="0" applyFont="1" applyFill="1" applyBorder="1"/>
    <xf numFmtId="0" fontId="14" fillId="0" borderId="0" xfId="0" applyFont="1"/>
    <xf numFmtId="9" fontId="11" fillId="3" borderId="2" xfId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4" fillId="2" borderId="2" xfId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left" vertical="center"/>
    </xf>
    <xf numFmtId="0" fontId="1" fillId="6" borderId="0" xfId="0" applyFont="1" applyFill="1"/>
    <xf numFmtId="0" fontId="1" fillId="4" borderId="0" xfId="0" applyFont="1" applyFill="1"/>
    <xf numFmtId="0" fontId="1" fillId="6" borderId="0" xfId="0" applyFont="1" applyFill="1" applyAlignment="1">
      <alignment horizontal="left" indent="1"/>
    </xf>
    <xf numFmtId="0" fontId="0" fillId="6" borderId="0" xfId="0" applyFont="1" applyFill="1" applyAlignment="1">
      <alignment horizontal="left" indent="1"/>
    </xf>
    <xf numFmtId="0" fontId="1" fillId="7" borderId="0" xfId="0" applyFont="1" applyFill="1"/>
    <xf numFmtId="0" fontId="1" fillId="0" borderId="0" xfId="0" applyFont="1"/>
    <xf numFmtId="49" fontId="16" fillId="6" borderId="18" xfId="0" quotePrefix="1" applyNumberFormat="1" applyFont="1" applyFill="1" applyBorder="1" applyAlignment="1">
      <alignment horizontal="left" indent="1"/>
    </xf>
    <xf numFmtId="0" fontId="17" fillId="6" borderId="0" xfId="2" applyFont="1" applyFill="1" applyAlignment="1">
      <alignment horizontal="left" indent="1"/>
    </xf>
    <xf numFmtId="0" fontId="17" fillId="6" borderId="18" xfId="2" applyFont="1" applyFill="1" applyBorder="1" applyAlignment="1">
      <alignment horizontal="left" indent="1"/>
    </xf>
    <xf numFmtId="0" fontId="0" fillId="0" borderId="0" xfId="0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19" fillId="0" borderId="0" xfId="0" applyFont="1" applyFill="1" applyBorder="1"/>
    <xf numFmtId="0" fontId="18" fillId="0" borderId="23" xfId="0" applyFont="1" applyFill="1" applyBorder="1"/>
    <xf numFmtId="0" fontId="20" fillId="0" borderId="0" xfId="0" applyFont="1" applyFill="1" applyBorder="1"/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9" fillId="8" borderId="0" xfId="0" applyFont="1" applyFill="1" applyBorder="1" applyAlignment="1">
      <alignment wrapText="1"/>
    </xf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20" fillId="8" borderId="0" xfId="0" applyFont="1" applyFill="1" applyBorder="1"/>
    <xf numFmtId="0" fontId="0" fillId="8" borderId="0" xfId="0" applyFill="1" applyBorder="1"/>
    <xf numFmtId="0" fontId="19" fillId="8" borderId="0" xfId="0" applyFont="1" applyFill="1" applyBorder="1" applyAlignment="1"/>
    <xf numFmtId="0" fontId="19" fillId="8" borderId="0" xfId="0" applyFont="1" applyFill="1" applyBorder="1"/>
    <xf numFmtId="0" fontId="18" fillId="8" borderId="23" xfId="0" applyFont="1" applyFill="1" applyBorder="1"/>
    <xf numFmtId="0" fontId="0" fillId="8" borderId="23" xfId="0" applyFill="1" applyBorder="1"/>
    <xf numFmtId="0" fontId="14" fillId="8" borderId="24" xfId="0" applyFont="1" applyFill="1" applyBorder="1"/>
    <xf numFmtId="0" fontId="14" fillId="8" borderId="25" xfId="0" applyFont="1" applyFill="1" applyBorder="1"/>
    <xf numFmtId="0" fontId="14" fillId="8" borderId="25" xfId="0" applyFont="1" applyFill="1" applyBorder="1" applyAlignment="1">
      <alignment horizontal="right" vertical="center"/>
    </xf>
    <xf numFmtId="0" fontId="14" fillId="8" borderId="25" xfId="0" applyFont="1" applyFill="1" applyBorder="1" applyAlignment="1">
      <alignment horizontal="right" vertical="center" indent="2"/>
    </xf>
    <xf numFmtId="0" fontId="14" fillId="8" borderId="26" xfId="0" applyFont="1" applyFill="1" applyBorder="1"/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20" fillId="9" borderId="0" xfId="0" applyFont="1" applyFill="1" applyBorder="1"/>
    <xf numFmtId="0" fontId="0" fillId="9" borderId="0" xfId="0" applyFill="1" applyBorder="1"/>
    <xf numFmtId="0" fontId="19" fillId="9" borderId="0" xfId="0" applyFont="1" applyFill="1" applyBorder="1" applyAlignment="1">
      <alignment wrapText="1"/>
    </xf>
    <xf numFmtId="0" fontId="19" fillId="9" borderId="0" xfId="0" applyFont="1" applyFill="1" applyBorder="1" applyAlignment="1"/>
    <xf numFmtId="0" fontId="19" fillId="9" borderId="0" xfId="0" applyFont="1" applyFill="1" applyBorder="1"/>
    <xf numFmtId="0" fontId="18" fillId="9" borderId="23" xfId="0" applyFont="1" applyFill="1" applyBorder="1"/>
    <xf numFmtId="0" fontId="0" fillId="9" borderId="23" xfId="0" applyFill="1" applyBorder="1"/>
    <xf numFmtId="0" fontId="14" fillId="9" borderId="24" xfId="0" applyFont="1" applyFill="1" applyBorder="1"/>
    <xf numFmtId="0" fontId="14" fillId="9" borderId="25" xfId="0" applyFont="1" applyFill="1" applyBorder="1"/>
    <xf numFmtId="0" fontId="14" fillId="9" borderId="25" xfId="0" applyFont="1" applyFill="1" applyBorder="1" applyAlignment="1">
      <alignment horizontal="right" vertical="center"/>
    </xf>
    <xf numFmtId="0" fontId="14" fillId="9" borderId="25" xfId="0" applyFont="1" applyFill="1" applyBorder="1" applyAlignment="1">
      <alignment horizontal="right" vertical="center" indent="2"/>
    </xf>
    <xf numFmtId="0" fontId="14" fillId="9" borderId="26" xfId="0" applyFont="1" applyFill="1" applyBorder="1"/>
    <xf numFmtId="0" fontId="22" fillId="9" borderId="0" xfId="0" applyFont="1" applyFill="1" applyBorder="1"/>
    <xf numFmtId="0" fontId="0" fillId="10" borderId="22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0" xfId="0" applyFill="1" applyBorder="1"/>
    <xf numFmtId="0" fontId="20" fillId="10" borderId="0" xfId="0" applyFont="1" applyFill="1" applyBorder="1"/>
    <xf numFmtId="0" fontId="19" fillId="10" borderId="0" xfId="0" applyFont="1" applyFill="1" applyBorder="1" applyAlignment="1">
      <alignment wrapText="1"/>
    </xf>
    <xf numFmtId="0" fontId="19" fillId="10" borderId="0" xfId="0" applyFont="1" applyFill="1" applyBorder="1" applyAlignment="1"/>
    <xf numFmtId="0" fontId="19" fillId="10" borderId="0" xfId="0" applyFont="1" applyFill="1" applyBorder="1"/>
    <xf numFmtId="0" fontId="18" fillId="10" borderId="23" xfId="0" applyFont="1" applyFill="1" applyBorder="1"/>
    <xf numFmtId="0" fontId="0" fillId="10" borderId="23" xfId="0" applyFill="1" applyBorder="1"/>
    <xf numFmtId="0" fontId="14" fillId="10" borderId="24" xfId="0" applyFont="1" applyFill="1" applyBorder="1"/>
    <xf numFmtId="0" fontId="14" fillId="10" borderId="25" xfId="0" applyFont="1" applyFill="1" applyBorder="1"/>
    <xf numFmtId="0" fontId="14" fillId="10" borderId="25" xfId="0" applyFont="1" applyFill="1" applyBorder="1" applyAlignment="1">
      <alignment horizontal="right" vertical="center"/>
    </xf>
    <xf numFmtId="0" fontId="14" fillId="10" borderId="25" xfId="0" applyFont="1" applyFill="1" applyBorder="1" applyAlignment="1">
      <alignment horizontal="right" vertical="center" indent="2"/>
    </xf>
    <xf numFmtId="0" fontId="14" fillId="10" borderId="26" xfId="0" applyFont="1" applyFill="1" applyBorder="1"/>
    <xf numFmtId="0" fontId="0" fillId="0" borderId="0" xfId="0" applyFill="1"/>
    <xf numFmtId="0" fontId="0" fillId="0" borderId="23" xfId="0" applyFill="1" applyBorder="1"/>
    <xf numFmtId="0" fontId="14" fillId="0" borderId="25" xfId="0" applyFont="1" applyFill="1" applyBorder="1"/>
    <xf numFmtId="0" fontId="14" fillId="0" borderId="25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 indent="2"/>
    </xf>
    <xf numFmtId="0" fontId="14" fillId="0" borderId="26" xfId="0" applyFont="1" applyFill="1" applyBorder="1"/>
    <xf numFmtId="0" fontId="14" fillId="0" borderId="0" xfId="0" applyFont="1" applyFill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14" fillId="0" borderId="31" xfId="0" applyFont="1" applyFill="1" applyBorder="1"/>
    <xf numFmtId="0" fontId="23" fillId="0" borderId="0" xfId="0" applyFont="1" applyFill="1" applyBorder="1"/>
    <xf numFmtId="0" fontId="24" fillId="10" borderId="0" xfId="0" applyFont="1" applyFill="1" applyBorder="1"/>
    <xf numFmtId="0" fontId="21" fillId="8" borderId="0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 indent="5"/>
    </xf>
    <xf numFmtId="0" fontId="13" fillId="3" borderId="0" xfId="0" applyFont="1" applyFill="1" applyBorder="1" applyAlignment="1"/>
    <xf numFmtId="0" fontId="26" fillId="0" borderId="0" xfId="0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84"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 Nov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ov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sz val="11"/>
        <color theme="1"/>
      </font>
      <border>
        <vertical/>
        <horizontal/>
      </border>
    </dxf>
    <dxf>
      <font>
        <color theme="1"/>
      </font>
      <fill>
        <patternFill>
          <bgColor rgb="FFF8F8F8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/>
        <sz val="11"/>
        <color theme="1"/>
      </font>
      <border>
        <vertical/>
        <horizontal/>
      </border>
    </dxf>
    <dxf>
      <font>
        <color theme="1"/>
      </font>
      <fill>
        <patternFill>
          <bgColor rgb="FFD5E2EA"/>
        </patternFill>
      </fill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  <dxf>
      <font>
        <sz val="11"/>
        <color theme="0" tint="-4.9989318521683403E-2"/>
      </font>
      <border>
        <vertical/>
        <horizontal/>
      </border>
    </dxf>
    <dxf>
      <font>
        <color theme="1"/>
      </font>
      <fill>
        <patternFill>
          <bgColor rgb="FF1F1E30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0"/>
      </font>
      <border>
        <vertical/>
        <horizontal/>
      </border>
    </dxf>
    <dxf>
      <font>
        <color theme="1"/>
      </font>
      <fill>
        <gradientFill degree="90">
          <stop position="0">
            <color rgb="FF2D434A"/>
          </stop>
          <stop position="1">
            <color rgb="FF0D272D"/>
          </stop>
        </gradient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DarkBlue" pivot="0" table="0" count="9" xr9:uid="{D3E660AD-0B39-4AA0-B71F-17FA74531E1E}">
      <tableStyleElement type="wholeTable" dxfId="83"/>
      <tableStyleElement type="headerRow" dxfId="82"/>
    </tableStyle>
    <tableStyle name="DarkStyle" pivot="0" table="0" count="9" xr9:uid="{682B5C8E-91D4-4C0C-B2D0-042B096A53D0}">
      <tableStyleElement type="wholeTable" dxfId="81"/>
      <tableStyleElement type="headerRow" dxfId="80"/>
    </tableStyle>
    <tableStyle name="TableStyleLight1 2" pivot="0" count="7" xr9:uid="{FCA813DA-6D37-41FF-BCF2-F4FA4655EB3F}">
      <tableStyleElement type="wholeTable" dxfId="79"/>
      <tableStyleElement type="headerRow" dxfId="78"/>
      <tableStyleElement type="totalRow" dxfId="77"/>
      <tableStyleElement type="firstColumn" dxfId="76"/>
      <tableStyleElement type="lastColumn" dxfId="75"/>
      <tableStyleElement type="firstRowStripe" dxfId="74"/>
      <tableStyleElement type="firstColumnStripe" dxfId="73"/>
    </tableStyle>
    <tableStyle name="TheEconomistDash" pivot="0" table="0" count="9" xr9:uid="{E28AF789-CF46-4FBF-91B4-6E8C344D69A6}">
      <tableStyleElement type="wholeTable" dxfId="72"/>
      <tableStyleElement type="headerRow" dxfId="71"/>
    </tableStyle>
    <tableStyle name="Стиль сводной таблицы 1" table="0" count="0" xr9:uid="{B0F9E7FB-1A7E-49BB-AA73-7946FBAA867A}"/>
    <tableStyle name="Шкала" pivot="0" table="0" count="9" xr9:uid="{0C73AC42-1AA5-4C35-BCAA-BEB269A3EAB7}">
      <tableStyleElement type="wholeTable" dxfId="70"/>
      <tableStyleElement type="headerRow" dxfId="69"/>
    </tableStyle>
  </tableStyles>
  <colors>
    <mruColors>
      <color rgb="FF00495E"/>
      <color rgb="FF00A4DC"/>
      <color rgb="FF5430AE"/>
      <color rgb="FFFF8300"/>
      <color rgb="FF0F2930"/>
      <color rgb="FF0D272D"/>
      <color rgb="FF2D434A"/>
      <color rgb="FF19CA95"/>
      <color rgb="FF1F1E30"/>
      <color rgb="FFD5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28">
        <dxf>
          <fill>
            <patternFill patternType="solid">
              <fgColor theme="7" tint="0.39997558519241921"/>
              <bgColor theme="7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7" tint="0.59999389629810485"/>
              </stop>
              <stop position="1">
                <color theme="7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7" tint="-0.249977111117893"/>
          </font>
          <border>
            <left/>
            <right/>
            <top/>
            <bottom/>
            <vertical/>
            <horizontal/>
          </border>
        </dxf>
        <dxf>
          <fill>
            <gradientFill degree="90">
              <stop position="0">
                <color theme="0"/>
              </stop>
              <stop position="1">
                <color rgb="FF00A4DC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4" tint="-0.249977111117893"/>
          </font>
          <border>
            <left/>
            <right/>
            <top/>
            <bottom/>
            <vertical/>
            <horizontal/>
          </border>
        </dxf>
        <dxf>
          <fill>
            <patternFill patternType="solid">
              <fgColor theme="8" tint="0.39994506668294322"/>
              <bgColor rgb="FF5430AE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patternFill patternType="solid">
              <fgColor auto="1"/>
              <bgColor rgb="FF19CA95"/>
            </pattern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8" tint="-0.249977111117893"/>
          </font>
          <border>
            <left/>
            <right/>
            <top/>
            <bottom/>
            <vertical/>
            <horizontal/>
          </border>
        </dxf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4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DarkBlue">
          <x15:timelineStyleElements>
            <x15:timelineStyleElement type="selectionLabel" dxfId="27"/>
            <x15:timelineStyleElement type="timeLevel" dxfId="26"/>
            <x15:timelineStyleElement type="periodLabel1" dxfId="25"/>
            <x15:timelineStyleElement type="periodLabel2" dxfId="24"/>
            <x15:timelineStyleElement type="selectedTimeBlock" dxfId="23"/>
            <x15:timelineStyleElement type="unselectedTimeBlock" dxfId="22"/>
            <x15:timelineStyleElement type="selectedTimeBlockSpace" dxfId="21"/>
          </x15:timelineStyleElements>
        </x15:timelineStyle>
        <x15:timelineStyle name="DarkStyle">
          <x15:timelineStyleElements>
            <x15:timelineStyleElement type="selectionLabel" dxfId="20"/>
            <x15:timelineStyleElement type="timeLevel" dxfId="19"/>
            <x15:timelineStyleElement type="periodLabel1" dxfId="18"/>
            <x15:timelineStyleElement type="periodLabel2" dxfId="17"/>
            <x15:timelineStyleElement type="selectedTimeBlock" dxfId="16"/>
            <x15:timelineStyleElement type="unselectedTimeBlock" dxfId="15"/>
            <x15:timelineStyleElement type="selectedTimeBlockSpace" dxfId="14"/>
          </x15:timelineStyleElements>
        </x15:timelineStyle>
        <x15:timelineStyle name="TheEconomistDash">
          <x15:timelineStyleElements>
            <x15:timelineStyleElement type="selectionLabel" dxfId="13"/>
            <x15:timelineStyleElement type="timeLevel" dxfId="12"/>
            <x15:timelineStyleElement type="periodLabel1" dxfId="11"/>
            <x15:timelineStyleElement type="periodLabel2" dxfId="10"/>
            <x15:timelineStyleElement type="selectedTimeBlock" dxfId="9"/>
            <x15:timelineStyleElement type="unselectedTimeBlock" dxfId="8"/>
            <x15:timelineStyleElement type="selectedTimeBlockSpace" dxfId="7"/>
          </x15:timelineStyleElements>
        </x15:timelineStyle>
        <x15:timelineStyle name="Шкала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1/relationships/timelineCache" Target="timelineCaches/timelineCach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</c:name>
    <c:fmtId val="2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Чистая прибыль</a:t>
            </a:r>
          </a:p>
        </c:rich>
      </c:tx>
      <c:layout>
        <c:manualLayout>
          <c:xMode val="edge"/>
          <c:yMode val="edge"/>
          <c:x val="2.194932548870428E-3"/>
          <c:y val="3.3681698878549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5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8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93483966678079"/>
          <c:y val="0.26996021208204207"/>
          <c:w val="0.86018971813305944"/>
          <c:h val="0.528983253739469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'2'!$AC$7:$AC$8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EC306"/>
            </a:solidFill>
            <a:ln>
              <a:noFill/>
            </a:ln>
            <a:effectLst/>
          </c:spPr>
          <c:invertIfNegative val="1"/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'2'!$AC$9:$AC$20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194-4A99-A685-6584D97E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06049520"/>
        <c:axId val="2115492224"/>
      </c:barChart>
      <c:lineChart>
        <c:grouping val="standard"/>
        <c:varyColors val="0"/>
        <c:ser>
          <c:idx val="0"/>
          <c:order val="0"/>
          <c:tx>
            <c:strRef>
              <c:f>'2'!$AB$7:$AB$8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'2'!$AB$9:$AB$20</c:f>
              <c:numCache>
                <c:formatCode>#,##0</c:formatCode>
                <c:ptCount val="12"/>
                <c:pt idx="0">
                  <c:v>158334.79999999702</c:v>
                </c:pt>
                <c:pt idx="1">
                  <c:v>1227539.7599999993</c:v>
                </c:pt>
                <c:pt idx="2">
                  <c:v>296194.58759999869</c:v>
                </c:pt>
                <c:pt idx="3">
                  <c:v>163215.57511999458</c:v>
                </c:pt>
                <c:pt idx="4">
                  <c:v>2559062.5550992712</c:v>
                </c:pt>
                <c:pt idx="5">
                  <c:v>331354.10581551341</c:v>
                </c:pt>
                <c:pt idx="6">
                  <c:v>596678.95474188775</c:v>
                </c:pt>
                <c:pt idx="7">
                  <c:v>506043.77348752471</c:v>
                </c:pt>
                <c:pt idx="8">
                  <c:v>338303.12759737077</c:v>
                </c:pt>
                <c:pt idx="9">
                  <c:v>397271.82042744604</c:v>
                </c:pt>
                <c:pt idx="10">
                  <c:v>587090.55155868526</c:v>
                </c:pt>
                <c:pt idx="11">
                  <c:v>3442671.9074874846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4-4A99-A685-6584D97E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9520"/>
        <c:axId val="2115492224"/>
      </c:lineChart>
      <c:catAx>
        <c:axId val="21060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5492224"/>
        <c:crosses val="autoZero"/>
        <c:auto val="1"/>
        <c:lblAlgn val="ctr"/>
        <c:lblOffset val="0"/>
        <c:noMultiLvlLbl val="0"/>
      </c:catAx>
      <c:valAx>
        <c:axId val="21154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049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3334474495035931E-4"/>
                <c:y val="0.1241689334287759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70943028715175"/>
          <c:y val="5.3304700548795041E-3"/>
          <c:w val="0.19988644928044022"/>
          <c:h val="0.13349319971367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[bdr-colors.xlsx]2!чистприбыль_структура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Прибыли</a:t>
            </a:r>
            <a:r>
              <a:rPr lang="ru-RU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 и расходы</a:t>
            </a:r>
            <a:endParaRPr lang="ru-RU" sz="120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</a:endParaRPr>
          </a:p>
        </c:rich>
      </c:tx>
      <c:layout>
        <c:manualLayout>
          <c:xMode val="edge"/>
          <c:yMode val="edge"/>
          <c:x val="1.7229963088865592E-3"/>
          <c:y val="3.8885311049868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588274243579163"/>
          <c:y val="0.20018497987315476"/>
          <c:w val="0.84701714844682918"/>
          <c:h val="0.6527911857223138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'2'!$X$7:$X$8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'2'!$X$9:$X$20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8-4401-9528-593A96B0A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051600"/>
        <c:axId val="134626832"/>
      </c:barChart>
      <c:lineChart>
        <c:grouping val="standard"/>
        <c:varyColors val="0"/>
        <c:ser>
          <c:idx val="0"/>
          <c:order val="0"/>
          <c:tx>
            <c:strRef>
              <c:f>'2'!$V$7:$V$8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'2'!$V$9:$V$20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8-4401-9528-593A96B0ACD3}"/>
            </c:ext>
          </c:extLst>
        </c:ser>
        <c:ser>
          <c:idx val="1"/>
          <c:order val="1"/>
          <c:tx>
            <c:strRef>
              <c:f>'2'!$W$7:$W$8</c:f>
              <c:strCache>
                <c:ptCount val="1"/>
                <c:pt idx="0">
                  <c:v>вал.прибыль</c:v>
                </c:pt>
              </c:strCache>
            </c:strRef>
          </c:tx>
          <c:spPr>
            <a:ln w="317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'2'!$W$9:$W$20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8-4401-9528-593A96B0A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51600"/>
        <c:axId val="134626832"/>
      </c:lineChart>
      <c:catAx>
        <c:axId val="210605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26832"/>
        <c:crosses val="autoZero"/>
        <c:auto val="1"/>
        <c:lblAlgn val="ctr"/>
        <c:lblOffset val="0"/>
        <c:noMultiLvlLbl val="0"/>
      </c:catAx>
      <c:valAx>
        <c:axId val="1346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051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812282045725057E-3"/>
                <c:y val="8.3744455684382532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831117613896444"/>
          <c:y val="8.269157463957293E-4"/>
          <c:w val="0.4116888238610355"/>
          <c:h val="0.18873514597591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9000">
          <a:schemeClr val="bg1"/>
        </a:gs>
      </a:gsLst>
      <a:lin ang="5400000" scaled="1"/>
    </a:gradFill>
    <a:ln w="12700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[bdr-colors.xlsx]2!доля_валприбыли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Доля валовой прибыли</a:t>
            </a:r>
            <a:r>
              <a:rPr lang="ru-RU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, факт</a:t>
            </a:r>
            <a:endParaRPr lang="ru-RU" sz="120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</a:endParaRPr>
          </a:p>
        </c:rich>
      </c:tx>
      <c:layout>
        <c:manualLayout>
          <c:xMode val="edge"/>
          <c:yMode val="edge"/>
          <c:x val="9.8820588432985742E-3"/>
          <c:y val="9.60433105877555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16666666666666"/>
          <c:y val="0.18716794937182668"/>
          <c:w val="0.79046963958291083"/>
          <c:h val="0.80842278391742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'2'!$J$7:$J$8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'2'!$J$9:$J$13</c:f>
              <c:numCache>
                <c:formatCode>#,##0</c:formatCode>
                <c:ptCount val="5"/>
                <c:pt idx="0">
                  <c:v>971625.73816522944</c:v>
                </c:pt>
                <c:pt idx="1">
                  <c:v>6801380.1671566069</c:v>
                </c:pt>
                <c:pt idx="2">
                  <c:v>107958415.35169218</c:v>
                </c:pt>
                <c:pt idx="3">
                  <c:v>206920296.09074333</c:v>
                </c:pt>
                <c:pt idx="4">
                  <c:v>224913365.31602541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2-4CC6-AB22-4241F2B35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2112135648"/>
        <c:axId val="2106276240"/>
      </c:barChart>
      <c:barChart>
        <c:barDir val="bar"/>
        <c:grouping val="clustered"/>
        <c:varyColors val="0"/>
        <c:ser>
          <c:idx val="1"/>
          <c:order val="1"/>
          <c:tx>
            <c:strRef>
              <c:f>'2'!$K$7:$K$8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'2'!$K$9:$K$13</c:f>
              <c:numCache>
                <c:formatCode>#,##0</c:formatCode>
                <c:ptCount val="5"/>
                <c:pt idx="0">
                  <c:v>211490.6341652296</c:v>
                </c:pt>
                <c:pt idx="1">
                  <c:v>3400690.0835783039</c:v>
                </c:pt>
                <c:pt idx="2">
                  <c:v>47888393.941137478</c:v>
                </c:pt>
                <c:pt idx="3">
                  <c:v>70852596.077441424</c:v>
                </c:pt>
                <c:pt idx="4">
                  <c:v>77013691.388523281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2-4CC6-AB22-4241F2B35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56042671"/>
        <c:axId val="1063029807"/>
      </c:barChart>
      <c:catAx>
        <c:axId val="21121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276240"/>
        <c:crosses val="autoZero"/>
        <c:auto val="1"/>
        <c:lblAlgn val="ctr"/>
        <c:lblOffset val="100"/>
        <c:noMultiLvlLbl val="0"/>
      </c:catAx>
      <c:valAx>
        <c:axId val="21062762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112135648"/>
        <c:crosses val="autoZero"/>
        <c:crossBetween val="between"/>
      </c:valAx>
      <c:valAx>
        <c:axId val="1063029807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156042671"/>
        <c:crosses val="max"/>
        <c:crossBetween val="between"/>
      </c:valAx>
      <c:catAx>
        <c:axId val="115604267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30298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752788356617908"/>
          <c:y val="0.7440648419387883"/>
          <c:w val="0.3424721857568836"/>
          <c:h val="0.15225663264146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21000">
          <a:schemeClr val="bg1"/>
        </a:gs>
      </a:gsLst>
      <a:lin ang="5400000" scaled="1"/>
    </a:gra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[bdr-colors.xlsx]2!валприбыль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Валовая прибыль</a:t>
            </a:r>
          </a:p>
        </c:rich>
      </c:tx>
      <c:layout>
        <c:manualLayout>
          <c:xMode val="edge"/>
          <c:yMode val="edge"/>
          <c:x val="2.2641483434856862E-3"/>
          <c:y val="5.4013534784324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9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>
              <a:lumMod val="75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234201494044015"/>
          <c:y val="0.27048167358042585"/>
          <c:w val="0.80542355282512768"/>
          <c:h val="0.54889974778750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'2'!$C$6:$C$7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'2'!$A$8:$A$19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'2'!$C$8:$C$19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E-4D1F-8599-CC16B54C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22651248"/>
        <c:axId val="129509024"/>
      </c:barChart>
      <c:lineChart>
        <c:grouping val="standard"/>
        <c:varyColors val="0"/>
        <c:ser>
          <c:idx val="0"/>
          <c:order val="0"/>
          <c:tx>
            <c:strRef>
              <c:f>'2'!$B$6:$B$7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'2'!$A$8:$A$19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'2'!$B$8:$B$19</c:f>
              <c:numCache>
                <c:formatCode>#,##0</c:formatCode>
                <c:ptCount val="12"/>
                <c:pt idx="0">
                  <c:v>16036324.999999996</c:v>
                </c:pt>
                <c:pt idx="1">
                  <c:v>17206020</c:v>
                </c:pt>
                <c:pt idx="2">
                  <c:v>15197783.122499999</c:v>
                </c:pt>
                <c:pt idx="3">
                  <c:v>16720504.834499996</c:v>
                </c:pt>
                <c:pt idx="4">
                  <c:v>20066552.746844344</c:v>
                </c:pt>
                <c:pt idx="5">
                  <c:v>17030973.611037828</c:v>
                </c:pt>
                <c:pt idx="6">
                  <c:v>15770438.90985192</c:v>
                </c:pt>
                <c:pt idx="7">
                  <c:v>13006265.679356642</c:v>
                </c:pt>
                <c:pt idx="8">
                  <c:v>14148629.909599267</c:v>
                </c:pt>
                <c:pt idx="9">
                  <c:v>16740662.676871073</c:v>
                </c:pt>
                <c:pt idx="10">
                  <c:v>18418427.136347093</c:v>
                </c:pt>
                <c:pt idx="11">
                  <c:v>22756830.303146929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E-4D1F-8599-CC16B54C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51248"/>
        <c:axId val="129509024"/>
      </c:lineChart>
      <c:catAx>
        <c:axId val="202265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509024"/>
        <c:crosses val="autoZero"/>
        <c:auto val="1"/>
        <c:lblAlgn val="ctr"/>
        <c:lblOffset val="0"/>
        <c:noMultiLvlLbl val="0"/>
      </c:catAx>
      <c:valAx>
        <c:axId val="1295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26512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271823833352164E-3"/>
                <c:y val="0.1138039016317192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104233130997415"/>
          <c:y val="4.8288288619487115E-3"/>
          <c:w val="0.19895767014916324"/>
          <c:h val="9.6890615696701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[bdr-colors.xlsx]2!расходы_опприбыль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Расходы</a:t>
            </a:r>
          </a:p>
        </c:rich>
      </c:tx>
      <c:layout>
        <c:manualLayout>
          <c:xMode val="edge"/>
          <c:yMode val="edge"/>
          <c:x val="4.1613335488032118E-3"/>
          <c:y val="5.35659591948636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5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31750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49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14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75000"/>
            </a:schemeClr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387000587775133"/>
          <c:y val="0.27145228444791097"/>
          <c:w val="0.83375259386168266"/>
          <c:h val="0.551026326492664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'2'!$O$7:$O$8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'2'!$O$9:$O$20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B-4D0B-A906-E93C2085C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502528"/>
        <c:axId val="257056832"/>
      </c:barChart>
      <c:lineChart>
        <c:grouping val="standard"/>
        <c:varyColors val="0"/>
        <c:ser>
          <c:idx val="0"/>
          <c:order val="0"/>
          <c:tx>
            <c:strRef>
              <c:f>'2'!$N$7:$N$8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'2'!$N$9:$N$20</c:f>
              <c:numCache>
                <c:formatCode>#,##0</c:formatCode>
                <c:ptCount val="12"/>
                <c:pt idx="0">
                  <c:v>14026688.5</c:v>
                </c:pt>
                <c:pt idx="1">
                  <c:v>13781167.300000001</c:v>
                </c:pt>
                <c:pt idx="2">
                  <c:v>12772515.888</c:v>
                </c:pt>
                <c:pt idx="3">
                  <c:v>14448065.365600003</c:v>
                </c:pt>
                <c:pt idx="4">
                  <c:v>15058759.552970255</c:v>
                </c:pt>
                <c:pt idx="5">
                  <c:v>14428912.978768436</c:v>
                </c:pt>
                <c:pt idx="6">
                  <c:v>12969810.21642456</c:v>
                </c:pt>
                <c:pt idx="7">
                  <c:v>10494844.962497236</c:v>
                </c:pt>
                <c:pt idx="8">
                  <c:v>11617211.000102554</c:v>
                </c:pt>
                <c:pt idx="9">
                  <c:v>14367435.901336765</c:v>
                </c:pt>
                <c:pt idx="10">
                  <c:v>15555972.946898736</c:v>
                </c:pt>
                <c:pt idx="11">
                  <c:v>16638258.418787573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B-4D0B-A906-E93C2085C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2528"/>
        <c:axId val="257056832"/>
      </c:lineChart>
      <c:catAx>
        <c:axId val="2106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056832"/>
        <c:crosses val="autoZero"/>
        <c:auto val="1"/>
        <c:lblAlgn val="ctr"/>
        <c:lblOffset val="0"/>
        <c:noMultiLvlLbl val="0"/>
      </c:catAx>
      <c:valAx>
        <c:axId val="2570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5025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09897790051296E-3"/>
                <c:y val="0.1129359529379616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511407270964341"/>
          <c:y val="1.5683425181158353E-2"/>
          <c:w val="0.19488585571711833"/>
          <c:h val="9.7232833605246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[bdr-colors.xlsx]2!расходы_структура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Структура расходов</a:t>
            </a:r>
          </a:p>
        </c:rich>
      </c:tx>
      <c:layout>
        <c:manualLayout>
          <c:xMode val="edge"/>
          <c:yMode val="edge"/>
          <c:x val="1.3381953729101439E-3"/>
          <c:y val="4.1891940666383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950197928221768"/>
          <c:y val="9.768560177236521E-2"/>
          <c:w val="0.47450576676968431"/>
          <c:h val="0.873343203309974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'2'!$R$7:$R$8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'2'!$R$9:$R$21</c:f>
              <c:numCache>
                <c:formatCode>#,##0</c:formatCode>
                <c:ptCount val="13"/>
                <c:pt idx="0">
                  <c:v>217642</c:v>
                </c:pt>
                <c:pt idx="1">
                  <c:v>582314</c:v>
                </c:pt>
                <c:pt idx="2">
                  <c:v>1216003</c:v>
                </c:pt>
                <c:pt idx="3">
                  <c:v>1208088</c:v>
                </c:pt>
                <c:pt idx="4">
                  <c:v>1800000</c:v>
                </c:pt>
                <c:pt idx="5">
                  <c:v>3000000</c:v>
                </c:pt>
                <c:pt idx="6">
                  <c:v>3240000</c:v>
                </c:pt>
                <c:pt idx="7">
                  <c:v>5491200</c:v>
                </c:pt>
                <c:pt idx="8">
                  <c:v>5397622.835578803</c:v>
                </c:pt>
                <c:pt idx="9">
                  <c:v>9523000</c:v>
                </c:pt>
                <c:pt idx="10">
                  <c:v>14864850</c:v>
                </c:pt>
                <c:pt idx="11">
                  <c:v>15000000</c:v>
                </c:pt>
                <c:pt idx="12">
                  <c:v>104618923.19580731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2-4C5A-B14B-777A4F563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8489536"/>
        <c:axId val="121946912"/>
      </c:barChart>
      <c:barChart>
        <c:barDir val="bar"/>
        <c:grouping val="clustered"/>
        <c:varyColors val="0"/>
        <c:ser>
          <c:idx val="1"/>
          <c:order val="1"/>
          <c:tx>
            <c:strRef>
              <c:f>'2'!$S$7:$S$8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'2'!$S$9:$S$21</c:f>
              <c:numCache>
                <c:formatCode>#,##0</c:formatCode>
                <c:ptCount val="13"/>
                <c:pt idx="0">
                  <c:v>281702</c:v>
                </c:pt>
                <c:pt idx="1">
                  <c:v>594435</c:v>
                </c:pt>
                <c:pt idx="2">
                  <c:v>1242244</c:v>
                </c:pt>
                <c:pt idx="3">
                  <c:v>1337389</c:v>
                </c:pt>
                <c:pt idx="4">
                  <c:v>1870000</c:v>
                </c:pt>
                <c:pt idx="5">
                  <c:v>3000000</c:v>
                </c:pt>
                <c:pt idx="6">
                  <c:v>3240000</c:v>
                </c:pt>
                <c:pt idx="7">
                  <c:v>4804800</c:v>
                </c:pt>
                <c:pt idx="8">
                  <c:v>5175650.8266378269</c:v>
                </c:pt>
                <c:pt idx="9">
                  <c:v>9645000</c:v>
                </c:pt>
                <c:pt idx="10">
                  <c:v>14759745</c:v>
                </c:pt>
                <c:pt idx="11">
                  <c:v>15000000</c:v>
                </c:pt>
                <c:pt idx="12">
                  <c:v>103124405.70611869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2-4C5A-B14B-777A4F563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1156058671"/>
        <c:axId val="957536623"/>
      </c:barChart>
      <c:catAx>
        <c:axId val="584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946912"/>
        <c:crosses val="autoZero"/>
        <c:auto val="1"/>
        <c:lblAlgn val="ctr"/>
        <c:lblOffset val="100"/>
        <c:noMultiLvlLbl val="0"/>
      </c:catAx>
      <c:valAx>
        <c:axId val="1219469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8489536"/>
        <c:crosses val="autoZero"/>
        <c:crossBetween val="between"/>
      </c:valAx>
      <c:valAx>
        <c:axId val="957536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156058671"/>
        <c:crosses val="max"/>
        <c:crossBetween val="between"/>
      </c:valAx>
      <c:catAx>
        <c:axId val="115605867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7536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620520561915555"/>
          <c:y val="0"/>
          <c:w val="0.18379466989703211"/>
          <c:h val="6.05012837686195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  <a:latin typeface="Fira Sans Medium" panose="020B0603050000020004" pitchFamily="34" charset="0"/>
              </a:rPr>
              <a:t>Чистая прибыль</a:t>
            </a:r>
          </a:p>
        </c:rich>
      </c:tx>
      <c:layout>
        <c:manualLayout>
          <c:xMode val="edge"/>
          <c:yMode val="edge"/>
          <c:x val="2.194932548870428E-3"/>
          <c:y val="3.3681698878549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5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8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EC8B69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93483966678079"/>
          <c:y val="0.26996021208204207"/>
          <c:w val="0.86018971813305944"/>
          <c:h val="0.603624367460442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'2'!$AC$7:$AC$8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EC8B69"/>
            </a:solidFill>
            <a:ln w="25400">
              <a:noFill/>
            </a:ln>
            <a:effectLst/>
          </c:spPr>
          <c:invertIfNegative val="0"/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'2'!$AC$9:$AC$20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E-4280-AC91-69EDF603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06049520"/>
        <c:axId val="2115492224"/>
      </c:barChart>
      <c:lineChart>
        <c:grouping val="standard"/>
        <c:varyColors val="0"/>
        <c:ser>
          <c:idx val="0"/>
          <c:order val="0"/>
          <c:tx>
            <c:strRef>
              <c:f>'2'!$AB$7:$AB$8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7B2712"/>
              </a:solidFill>
              <a:ln w="12700">
                <a:solidFill>
                  <a:srgbClr val="5D241D"/>
                </a:solidFill>
              </a:ln>
              <a:effectLst/>
            </c:spPr>
          </c:marker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'2'!$AB$9:$AB$20</c:f>
              <c:numCache>
                <c:formatCode>#,##0</c:formatCode>
                <c:ptCount val="12"/>
                <c:pt idx="0">
                  <c:v>158334.79999999702</c:v>
                </c:pt>
                <c:pt idx="1">
                  <c:v>1227539.7599999993</c:v>
                </c:pt>
                <c:pt idx="2">
                  <c:v>296194.58759999869</c:v>
                </c:pt>
                <c:pt idx="3">
                  <c:v>163215.57511999458</c:v>
                </c:pt>
                <c:pt idx="4">
                  <c:v>2559062.5550992712</c:v>
                </c:pt>
                <c:pt idx="5">
                  <c:v>331354.10581551341</c:v>
                </c:pt>
                <c:pt idx="6">
                  <c:v>596678.95474188775</c:v>
                </c:pt>
                <c:pt idx="7">
                  <c:v>506043.77348752471</c:v>
                </c:pt>
                <c:pt idx="8">
                  <c:v>338303.12759737077</c:v>
                </c:pt>
                <c:pt idx="9">
                  <c:v>397271.82042744604</c:v>
                </c:pt>
                <c:pt idx="10">
                  <c:v>587090.55155868526</c:v>
                </c:pt>
                <c:pt idx="11">
                  <c:v>3442671.9074874846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E-4280-AC91-69EDF603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9520"/>
        <c:axId val="2115492224"/>
      </c:lineChart>
      <c:catAx>
        <c:axId val="21060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15492224"/>
        <c:crosses val="autoZero"/>
        <c:auto val="1"/>
        <c:lblAlgn val="ctr"/>
        <c:lblOffset val="0"/>
        <c:noMultiLvlLbl val="0"/>
      </c:catAx>
      <c:valAx>
        <c:axId val="211549222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049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3334474495035931E-4"/>
                <c:y val="0.1241689334287759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709431770284433"/>
          <c:y val="2.82971738993823E-2"/>
          <c:w val="0.20290568229715564"/>
          <c:h val="9.5839039168287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5E2EA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[bdr-colors.xlsx]2!выручка_валприбыль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  <a:latin typeface="Fira Sans Medium" panose="020B0603050000020004" pitchFamily="34" charset="0"/>
              </a:rPr>
              <a:t>Выручка и валовая</a:t>
            </a:r>
            <a:r>
              <a:rPr lang="ru-RU" sz="1200" b="0" baseline="0">
                <a:solidFill>
                  <a:schemeClr val="tx1"/>
                </a:solidFill>
                <a:latin typeface="Fira Sans Medium" panose="020B0603050000020004" pitchFamily="34" charset="0"/>
              </a:rPr>
              <a:t> прибыль</a:t>
            </a:r>
            <a:endParaRPr lang="ru-RU" sz="1200" b="0">
              <a:solidFill>
                <a:schemeClr val="tx1"/>
              </a:solidFill>
              <a:latin typeface="Fira Sans Medium" panose="020B0603050000020004" pitchFamily="34" charset="0"/>
            </a:endParaRPr>
          </a:p>
        </c:rich>
      </c:tx>
      <c:layout>
        <c:manualLayout>
          <c:xMode val="edge"/>
          <c:yMode val="edge"/>
          <c:x val="5.1172189512432662E-3"/>
          <c:y val="1.2269148174659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31750" cap="rnd">
            <a:solidFill>
              <a:srgbClr val="00A4DC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34925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816676423804533"/>
          <c:y val="0.27120177215703328"/>
          <c:w val="0.84915132822774608"/>
          <c:h val="0.59791782328081178"/>
        </c:manualLayout>
      </c:layout>
      <c:lineChart>
        <c:grouping val="standard"/>
        <c:varyColors val="0"/>
        <c:ser>
          <c:idx val="0"/>
          <c:order val="0"/>
          <c:tx>
            <c:strRef>
              <c:f>'2'!$F$6:$F$7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31750" cap="rnd">
              <a:solidFill>
                <a:srgbClr val="00A4DC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A4DC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'2'!$F$8:$F$19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D-4E3D-9690-A1A5C72542DD}"/>
            </c:ext>
          </c:extLst>
        </c:ser>
        <c:ser>
          <c:idx val="1"/>
          <c:order val="1"/>
          <c:tx>
            <c:strRef>
              <c:f>'2'!$G$6:$G$7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ln w="34925" cap="rnd">
              <a:solidFill>
                <a:srgbClr val="00495E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495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'2'!$G$8:$G$19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AD-4E3D-9690-A1A5C725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45568"/>
        <c:axId val="2105898784"/>
      </c:lineChart>
      <c:catAx>
        <c:axId val="13098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5898784"/>
        <c:crosses val="autoZero"/>
        <c:auto val="1"/>
        <c:lblAlgn val="ctr"/>
        <c:lblOffset val="0"/>
        <c:noMultiLvlLbl val="0"/>
      </c:catAx>
      <c:valAx>
        <c:axId val="210589878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3098455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10630149289163E-3"/>
                <c:y val="0.1200233834407062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13608119380693"/>
          <c:y val="3.0192376202351264E-2"/>
          <c:w val="0.31863918806193076"/>
          <c:h val="0.16473855031630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5E2EA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[bdr-colors.xlsx]2!чистприбыль_структура</c:name>
    <c:fmtId val="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  <a:latin typeface="Fira Sans Medium" panose="020B0603050000020004" pitchFamily="34" charset="0"/>
              </a:rPr>
              <a:t>Прибыли</a:t>
            </a:r>
            <a:r>
              <a:rPr lang="ru-RU" sz="1200" b="0" baseline="0">
                <a:solidFill>
                  <a:schemeClr val="tx1"/>
                </a:solidFill>
                <a:latin typeface="Fira Sans Medium" panose="020B0603050000020004" pitchFamily="34" charset="0"/>
              </a:rPr>
              <a:t> и расходы</a:t>
            </a:r>
            <a:endParaRPr lang="ru-RU" sz="1200" b="0">
              <a:solidFill>
                <a:schemeClr val="tx1"/>
              </a:solidFill>
              <a:latin typeface="Fira Sans Medium" panose="020B0603050000020004" pitchFamily="34" charset="0"/>
            </a:endParaRPr>
          </a:p>
        </c:rich>
      </c:tx>
      <c:layout>
        <c:manualLayout>
          <c:xMode val="edge"/>
          <c:yMode val="edge"/>
          <c:x val="1.7229963088865592E-3"/>
          <c:y val="3.8885311049868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31750" cap="rnd">
            <a:solidFill>
              <a:srgbClr val="648D9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31750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051681875521594"/>
          <c:y val="0.22553696068127307"/>
          <c:w val="0.83238312198800868"/>
          <c:h val="0.6739179689566410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'2'!$X$7:$X$8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EC8B69"/>
            </a:solidFill>
            <a:ln>
              <a:noFill/>
            </a:ln>
            <a:effectLst/>
          </c:spPr>
          <c:invertIfNegative val="0"/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'2'!$X$9:$X$20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9-4156-9FDC-33D49D81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051600"/>
        <c:axId val="134626832"/>
      </c:barChart>
      <c:lineChart>
        <c:grouping val="standard"/>
        <c:varyColors val="0"/>
        <c:ser>
          <c:idx val="0"/>
          <c:order val="0"/>
          <c:tx>
            <c:strRef>
              <c:f>'2'!$V$7:$V$8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31750" cap="rnd">
              <a:solidFill>
                <a:srgbClr val="648D9E"/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'2'!$V$9:$V$20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9-4156-9FDC-33D49D81F022}"/>
            </c:ext>
          </c:extLst>
        </c:ser>
        <c:ser>
          <c:idx val="1"/>
          <c:order val="1"/>
          <c:tx>
            <c:strRef>
              <c:f>'2'!$W$7:$W$8</c:f>
              <c:strCache>
                <c:ptCount val="1"/>
                <c:pt idx="0">
                  <c:v>вал.прибыль</c:v>
                </c:pt>
              </c:strCache>
            </c:strRef>
          </c:tx>
          <c:spPr>
            <a:ln w="31750" cap="rnd">
              <a:solidFill>
                <a:srgbClr val="00495E"/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'2'!$W$9:$W$20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9-4156-9FDC-33D49D81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51600"/>
        <c:axId val="134626832"/>
      </c:lineChart>
      <c:catAx>
        <c:axId val="210605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34626832"/>
        <c:crosses val="autoZero"/>
        <c:auto val="1"/>
        <c:lblAlgn val="ctr"/>
        <c:lblOffset val="0"/>
        <c:noMultiLvlLbl val="0"/>
      </c:catAx>
      <c:valAx>
        <c:axId val="13462683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051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812282045725057E-3"/>
                <c:y val="8.3744455684382532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72580677221117"/>
          <c:y val="2.6178881426319012E-2"/>
          <c:w val="0.44827419322778889"/>
          <c:h val="0.17114337682783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5E2EA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[bdr-colors.xlsx]2!доля_валприбыли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  <a:latin typeface="Fira Sans Medium" panose="020B0603050000020004" pitchFamily="34" charset="0"/>
              </a:rPr>
              <a:t>Доля валовой прибыли</a:t>
            </a:r>
            <a:r>
              <a:rPr lang="ru-RU" sz="1200" baseline="0">
                <a:solidFill>
                  <a:schemeClr val="tx1"/>
                </a:solidFill>
                <a:latin typeface="Fira Sans Medium" panose="020B0603050000020004" pitchFamily="34" charset="0"/>
              </a:rPr>
              <a:t>, факт</a:t>
            </a:r>
            <a:endParaRPr lang="ru-RU" sz="1200">
              <a:solidFill>
                <a:schemeClr val="tx1"/>
              </a:solidFill>
              <a:latin typeface="Fira Sans Medium" panose="020B0603050000020004" pitchFamily="34" charset="0"/>
            </a:endParaRPr>
          </a:p>
        </c:rich>
      </c:tx>
      <c:layout>
        <c:manualLayout>
          <c:xMode val="edge"/>
          <c:yMode val="edge"/>
          <c:x val="9.8820588432985742E-3"/>
          <c:y val="9.60433105877555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00495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16666666666666"/>
          <c:y val="0.18716794937182668"/>
          <c:w val="0.79046963958291083"/>
          <c:h val="0.80842278391742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'2'!$J$7:$J$8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rgbClr val="00A4D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'2'!$J$9:$J$13</c:f>
              <c:numCache>
                <c:formatCode>#,##0</c:formatCode>
                <c:ptCount val="5"/>
                <c:pt idx="0">
                  <c:v>971625.73816522944</c:v>
                </c:pt>
                <c:pt idx="1">
                  <c:v>6801380.1671566069</c:v>
                </c:pt>
                <c:pt idx="2">
                  <c:v>107958415.35169218</c:v>
                </c:pt>
                <c:pt idx="3">
                  <c:v>206920296.09074333</c:v>
                </c:pt>
                <c:pt idx="4">
                  <c:v>224913365.31602541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0-4A60-896B-933805A5D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2112135648"/>
        <c:axId val="2106276240"/>
      </c:barChart>
      <c:barChart>
        <c:barDir val="bar"/>
        <c:grouping val="clustered"/>
        <c:varyColors val="0"/>
        <c:ser>
          <c:idx val="1"/>
          <c:order val="1"/>
          <c:tx>
            <c:strRef>
              <c:f>'2'!$K$7:$K$8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solidFill>
              <a:srgbClr val="00495E"/>
            </a:solidFill>
            <a:ln>
              <a:noFill/>
            </a:ln>
            <a:effectLst/>
          </c:spPr>
          <c:invertIfNegative val="0"/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'2'!$K$9:$K$13</c:f>
              <c:numCache>
                <c:formatCode>#,##0</c:formatCode>
                <c:ptCount val="5"/>
                <c:pt idx="0">
                  <c:v>211490.6341652296</c:v>
                </c:pt>
                <c:pt idx="1">
                  <c:v>3400690.0835783039</c:v>
                </c:pt>
                <c:pt idx="2">
                  <c:v>47888393.941137478</c:v>
                </c:pt>
                <c:pt idx="3">
                  <c:v>70852596.077441424</c:v>
                </c:pt>
                <c:pt idx="4">
                  <c:v>77013691.388523281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0-4A60-896B-933805A5D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56055471"/>
        <c:axId val="957537039"/>
      </c:barChart>
      <c:catAx>
        <c:axId val="21121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276240"/>
        <c:crosses val="autoZero"/>
        <c:auto val="1"/>
        <c:lblAlgn val="ctr"/>
        <c:lblOffset val="100"/>
        <c:noMultiLvlLbl val="0"/>
      </c:catAx>
      <c:valAx>
        <c:axId val="2106276240"/>
        <c:scaling>
          <c:orientation val="minMax"/>
        </c:scaling>
        <c:delete val="1"/>
        <c:axPos val="b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112135648"/>
        <c:crosses val="autoZero"/>
        <c:crossBetween val="between"/>
      </c:valAx>
      <c:valAx>
        <c:axId val="957537039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156055471"/>
        <c:crosses val="max"/>
        <c:crossBetween val="between"/>
      </c:valAx>
      <c:catAx>
        <c:axId val="115605547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75370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50887944198958"/>
          <c:y val="0.7440648419387883"/>
          <c:w val="0.29491120558010425"/>
          <c:h val="0.1506041557732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5E2EA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[bdr-colors.xlsx]2!расходы_опприбыль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  <a:latin typeface="Fira Sans Medium" panose="020B0603050000020004" pitchFamily="34" charset="0"/>
              </a:rPr>
              <a:t>Расходы</a:t>
            </a:r>
          </a:p>
        </c:rich>
      </c:tx>
      <c:layout>
        <c:manualLayout>
          <c:xMode val="edge"/>
          <c:yMode val="edge"/>
          <c:x val="4.1613335488032118E-3"/>
          <c:y val="5.35659591948636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5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31750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49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14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648D9E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194240091619382"/>
          <c:y val="0.27145228444791097"/>
          <c:w val="0.81568031347307524"/>
          <c:h val="0.631693110938909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'2'!$O$7:$O$8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648D9E"/>
            </a:solidFill>
            <a:ln w="25400">
              <a:noFill/>
            </a:ln>
            <a:effectLst/>
          </c:spPr>
          <c:invertIfNegative val="0"/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'2'!$O$9:$O$20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1-429B-9DD9-8686607D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502528"/>
        <c:axId val="257056832"/>
      </c:barChart>
      <c:lineChart>
        <c:grouping val="standard"/>
        <c:varyColors val="0"/>
        <c:ser>
          <c:idx val="0"/>
          <c:order val="0"/>
          <c:tx>
            <c:strRef>
              <c:f>'2'!$N$7:$N$8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7B2712"/>
              </a:solidFill>
              <a:ln w="12700">
                <a:solidFill>
                  <a:srgbClr val="5D241D"/>
                </a:solidFill>
              </a:ln>
              <a:effectLst/>
            </c:spPr>
          </c:marker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'2'!$N$9:$N$20</c:f>
              <c:numCache>
                <c:formatCode>#,##0</c:formatCode>
                <c:ptCount val="12"/>
                <c:pt idx="0">
                  <c:v>14026688.5</c:v>
                </c:pt>
                <c:pt idx="1">
                  <c:v>13781167.300000001</c:v>
                </c:pt>
                <c:pt idx="2">
                  <c:v>12772515.888</c:v>
                </c:pt>
                <c:pt idx="3">
                  <c:v>14448065.365600003</c:v>
                </c:pt>
                <c:pt idx="4">
                  <c:v>15058759.552970255</c:v>
                </c:pt>
                <c:pt idx="5">
                  <c:v>14428912.978768436</c:v>
                </c:pt>
                <c:pt idx="6">
                  <c:v>12969810.21642456</c:v>
                </c:pt>
                <c:pt idx="7">
                  <c:v>10494844.962497236</c:v>
                </c:pt>
                <c:pt idx="8">
                  <c:v>11617211.000102554</c:v>
                </c:pt>
                <c:pt idx="9">
                  <c:v>14367435.901336765</c:v>
                </c:pt>
                <c:pt idx="10">
                  <c:v>15555972.946898736</c:v>
                </c:pt>
                <c:pt idx="11">
                  <c:v>16638258.418787573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1-429B-9DD9-8686607D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2528"/>
        <c:axId val="257056832"/>
      </c:lineChart>
      <c:catAx>
        <c:axId val="2106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57056832"/>
        <c:crosses val="autoZero"/>
        <c:auto val="1"/>
        <c:lblAlgn val="ctr"/>
        <c:lblOffset val="0"/>
        <c:noMultiLvlLbl val="0"/>
      </c:catAx>
      <c:valAx>
        <c:axId val="25705683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5025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09897790051296E-3"/>
                <c:y val="0.1129359529379616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511407270964341"/>
          <c:y val="1.5683425181158353E-2"/>
          <c:w val="0.19488585571711833"/>
          <c:h val="9.6177542905778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5E2EA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[bdr-colors.xlsx]2!выручка_валприбыль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</a:rPr>
              <a:t>Выручка и валовая</a:t>
            </a:r>
            <a:r>
              <a:rPr lang="ru-RU" sz="1200" b="0" baseline="0">
                <a:solidFill>
                  <a:schemeClr val="tx1"/>
                </a:solidFill>
              </a:rPr>
              <a:t> прибыль</a:t>
            </a:r>
            <a:endParaRPr lang="ru-RU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5.1172189512432662E-3"/>
          <c:y val="1.2269148174659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087964624803539"/>
          <c:y val="0.27120177215703328"/>
          <c:w val="0.85713374530030162"/>
          <c:h val="0.54050158534139492"/>
        </c:manualLayout>
      </c:layout>
      <c:lineChart>
        <c:grouping val="standard"/>
        <c:varyColors val="0"/>
        <c:ser>
          <c:idx val="0"/>
          <c:order val="0"/>
          <c:tx>
            <c:strRef>
              <c:f>'2'!$F$6:$F$7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name>тренд1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'2'!$F$8:$F$19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A-447B-A590-47E0422C2C6F}"/>
            </c:ext>
          </c:extLst>
        </c:ser>
        <c:ser>
          <c:idx val="1"/>
          <c:order val="1"/>
          <c:tx>
            <c:strRef>
              <c:f>'2'!$G$6:$G$7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name>тренд2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'2'!$G$8:$G$19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AA-447B-A590-47E0422C2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45568"/>
        <c:axId val="2105898784"/>
      </c:lineChart>
      <c:catAx>
        <c:axId val="13098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898784"/>
        <c:crosses val="autoZero"/>
        <c:auto val="1"/>
        <c:lblAlgn val="ctr"/>
        <c:lblOffset val="0"/>
        <c:noMultiLvlLbl val="0"/>
      </c:catAx>
      <c:valAx>
        <c:axId val="21058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98455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10630149289163E-3"/>
                <c:y val="0.1200233834407062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160189460948702"/>
          <c:y val="7.2259603913147237E-3"/>
          <c:w val="0.34597617151021026"/>
          <c:h val="0.14540300644237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[bdr-colors.xlsx]2!расходы_структура</c:name>
    <c:fmtId val="1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  <a:latin typeface="Fira Sans Medium" panose="020B0603050000020004" pitchFamily="34" charset="0"/>
              </a:rPr>
              <a:t>Структура расходов</a:t>
            </a:r>
          </a:p>
        </c:rich>
      </c:tx>
      <c:layout>
        <c:manualLayout>
          <c:xMode val="edge"/>
          <c:yMode val="edge"/>
          <c:x val="1.3381953729101439E-3"/>
          <c:y val="4.1891940666383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A5A7A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648D9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1488673531193219"/>
          <c:y val="9.768560177236521E-2"/>
          <c:w val="0.45912113870381588"/>
          <c:h val="0.873343203309974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'2'!$R$7:$R$8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A5A7A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'2'!$R$9:$R$21</c:f>
              <c:numCache>
                <c:formatCode>#,##0</c:formatCode>
                <c:ptCount val="13"/>
                <c:pt idx="0">
                  <c:v>217642</c:v>
                </c:pt>
                <c:pt idx="1">
                  <c:v>582314</c:v>
                </c:pt>
                <c:pt idx="2">
                  <c:v>1216003</c:v>
                </c:pt>
                <c:pt idx="3">
                  <c:v>1208088</c:v>
                </c:pt>
                <c:pt idx="4">
                  <c:v>1800000</c:v>
                </c:pt>
                <c:pt idx="5">
                  <c:v>3000000</c:v>
                </c:pt>
                <c:pt idx="6">
                  <c:v>3240000</c:v>
                </c:pt>
                <c:pt idx="7">
                  <c:v>5491200</c:v>
                </c:pt>
                <c:pt idx="8">
                  <c:v>5397622.835578803</c:v>
                </c:pt>
                <c:pt idx="9">
                  <c:v>9523000</c:v>
                </c:pt>
                <c:pt idx="10">
                  <c:v>14864850</c:v>
                </c:pt>
                <c:pt idx="11">
                  <c:v>15000000</c:v>
                </c:pt>
                <c:pt idx="12">
                  <c:v>104618923.19580731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D-43E4-B9B6-F57B8615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8489536"/>
        <c:axId val="121946912"/>
      </c:barChart>
      <c:barChart>
        <c:barDir val="bar"/>
        <c:grouping val="clustered"/>
        <c:varyColors val="0"/>
        <c:ser>
          <c:idx val="1"/>
          <c:order val="1"/>
          <c:tx>
            <c:strRef>
              <c:f>'2'!$S$7:$S$8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648D9E"/>
            </a:solidFill>
            <a:ln>
              <a:noFill/>
            </a:ln>
            <a:effectLst/>
          </c:spPr>
          <c:invertIfNegative val="0"/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'2'!$S$9:$S$21</c:f>
              <c:numCache>
                <c:formatCode>#,##0</c:formatCode>
                <c:ptCount val="13"/>
                <c:pt idx="0">
                  <c:v>281702</c:v>
                </c:pt>
                <c:pt idx="1">
                  <c:v>594435</c:v>
                </c:pt>
                <c:pt idx="2">
                  <c:v>1242244</c:v>
                </c:pt>
                <c:pt idx="3">
                  <c:v>1337389</c:v>
                </c:pt>
                <c:pt idx="4">
                  <c:v>1870000</c:v>
                </c:pt>
                <c:pt idx="5">
                  <c:v>3000000</c:v>
                </c:pt>
                <c:pt idx="6">
                  <c:v>3240000</c:v>
                </c:pt>
                <c:pt idx="7">
                  <c:v>4804800</c:v>
                </c:pt>
                <c:pt idx="8">
                  <c:v>5175650.8266378269</c:v>
                </c:pt>
                <c:pt idx="9">
                  <c:v>9645000</c:v>
                </c:pt>
                <c:pt idx="10">
                  <c:v>14759745</c:v>
                </c:pt>
                <c:pt idx="11">
                  <c:v>15000000</c:v>
                </c:pt>
                <c:pt idx="12">
                  <c:v>103124405.70611869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D-43E4-B9B6-F57B8615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1332107231"/>
        <c:axId val="1328839199"/>
      </c:barChart>
      <c:catAx>
        <c:axId val="584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21946912"/>
        <c:crosses val="autoZero"/>
        <c:auto val="1"/>
        <c:lblAlgn val="ctr"/>
        <c:lblOffset val="100"/>
        <c:noMultiLvlLbl val="0"/>
      </c:catAx>
      <c:valAx>
        <c:axId val="121946912"/>
        <c:scaling>
          <c:orientation val="minMax"/>
        </c:scaling>
        <c:delete val="1"/>
        <c:axPos val="b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8489536"/>
        <c:crosses val="autoZero"/>
        <c:crossBetween val="between"/>
      </c:valAx>
      <c:valAx>
        <c:axId val="1328839199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332107231"/>
        <c:crosses val="max"/>
        <c:crossBetween val="between"/>
      </c:valAx>
      <c:catAx>
        <c:axId val="133210723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288391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620533010296792"/>
          <c:y val="2.1511417001076984E-2"/>
          <c:w val="0.18379466989703211"/>
          <c:h val="5.9844649176172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5E2EA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[bdr-colors.xlsx]2!Сводная таблица2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>
                <a:latin typeface="Fira Sans Medium" panose="020B0603050000020004" pitchFamily="34" charset="0"/>
              </a:rPr>
              <a:t>Выручка</a:t>
            </a:r>
          </a:p>
        </c:rich>
      </c:tx>
      <c:layout>
        <c:manualLayout>
          <c:xMode val="edge"/>
          <c:yMode val="edge"/>
          <c:x val="1.111789151356078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A4DC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D241D"/>
            </a:solidFill>
            <a:ln w="9525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855818721580616"/>
          <c:y val="0.29907858206252769"/>
          <c:w val="0.83830795576245554"/>
          <c:h val="0.584648519813356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'2'!$AG$6:$AG$7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00A4DC"/>
            </a:solidFill>
            <a:ln w="25400">
              <a:noFill/>
            </a:ln>
            <a:effectLst/>
          </c:spPr>
          <c:invertIfNegative val="0"/>
          <c:cat>
            <c:strRef>
              <c:f>'2'!$AE$8:$AE$19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'2'!$AG$8:$AG$19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9-4FF7-9FC9-D65DCECED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16065216"/>
        <c:axId val="1652410304"/>
      </c:barChart>
      <c:lineChart>
        <c:grouping val="standard"/>
        <c:varyColors val="0"/>
        <c:ser>
          <c:idx val="0"/>
          <c:order val="0"/>
          <c:tx>
            <c:strRef>
              <c:f>'2'!$AF$6:$AF$7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5D241D"/>
              </a:solidFill>
              <a:ln w="9525">
                <a:solidFill>
                  <a:srgbClr val="5D241D"/>
                </a:solidFill>
              </a:ln>
              <a:effectLst/>
            </c:spPr>
          </c:marker>
          <c:cat>
            <c:strRef>
              <c:f>'2'!$AE$8:$AE$19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'2'!$AF$8:$AF$19</c:f>
              <c:numCache>
                <c:formatCode>#,##0</c:formatCode>
                <c:ptCount val="12"/>
                <c:pt idx="0">
                  <c:v>46910000</c:v>
                </c:pt>
                <c:pt idx="1">
                  <c:v>44653629</c:v>
                </c:pt>
                <c:pt idx="2">
                  <c:v>40752311.939999998</c:v>
                </c:pt>
                <c:pt idx="3">
                  <c:v>48902774.328000009</c:v>
                </c:pt>
                <c:pt idx="4">
                  <c:v>53803810.37115217</c:v>
                </c:pt>
                <c:pt idx="5">
                  <c:v>48922337.393842176</c:v>
                </c:pt>
                <c:pt idx="6">
                  <c:v>41592303.58212281</c:v>
                </c:pt>
                <c:pt idx="7">
                  <c:v>36706431.214269914</c:v>
                </c:pt>
                <c:pt idx="8">
                  <c:v>36713772.500512764</c:v>
                </c:pt>
                <c:pt idx="9">
                  <c:v>48961487.006683826</c:v>
                </c:pt>
                <c:pt idx="10">
                  <c:v>53868407.23449368</c:v>
                </c:pt>
                <c:pt idx="11">
                  <c:v>56328234.593937859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9-4FF7-9FC9-D65DCECED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65216"/>
        <c:axId val="1652410304"/>
      </c:lineChart>
      <c:catAx>
        <c:axId val="91606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r>
                  <a:rPr lang="ru-RU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Fira Sans" panose="020B0503050000020004" pitchFamily="34" charset="0"/>
                  </a:rPr>
                  <a:t>Тысячи</a:t>
                </a:r>
              </a:p>
            </c:rich>
          </c:tx>
          <c:layout>
            <c:manualLayout>
              <c:xMode val="edge"/>
              <c:yMode val="edge"/>
              <c:x val="1.5566927657060274E-2"/>
              <c:y val="0.13460360402311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ru-RU" sz="1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652410304"/>
        <c:crosses val="autoZero"/>
        <c:auto val="1"/>
        <c:lblAlgn val="ctr"/>
        <c:lblOffset val="100"/>
        <c:noMultiLvlLbl val="0"/>
      </c:catAx>
      <c:valAx>
        <c:axId val="165241030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91606521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77214858437083"/>
          <c:y val="3.5842811315252285E-2"/>
          <c:w val="0.1352874361742305"/>
          <c:h val="0.20765064873591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5E2EA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ru-RU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E7EAED"/>
                </a:solidFill>
                <a:latin typeface="Fira Sans ExtraLight" panose="020B04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rgbClr val="E7EAED"/>
                </a:solidFill>
                <a:latin typeface="Fira Sans ExtraLight" panose="020B0403050000020004" pitchFamily="34" charset="0"/>
              </a:rPr>
              <a:t>Чистая прибыль</a:t>
            </a:r>
          </a:p>
        </c:rich>
      </c:tx>
      <c:layout>
        <c:manualLayout>
          <c:xMode val="edge"/>
          <c:yMode val="edge"/>
          <c:x val="2.194932548870428E-3"/>
          <c:y val="3.3681698878549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E7EAED"/>
              </a:solidFill>
              <a:latin typeface="Fira Sans ExtraLight" panose="020B04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5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8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>
            <a:gsLst>
              <a:gs pos="0">
                <a:srgbClr val="FF8300">
                  <a:alpha val="64000"/>
                </a:srgbClr>
              </a:gs>
              <a:gs pos="100000">
                <a:srgbClr val="FF8300"/>
              </a:gs>
            </a:gsLst>
            <a:lin ang="16200000" scaled="0"/>
          </a:gradFill>
          <a:ln>
            <a:solidFill>
              <a:srgbClr val="FF83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F70AE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93483966678079"/>
          <c:y val="0.26996021208204207"/>
          <c:w val="0.86018971813305944"/>
          <c:h val="0.603624367460442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'2'!$AC$7:$AC$8</c:f>
              <c:strCache>
                <c:ptCount val="1"/>
                <c:pt idx="0">
                  <c:v>факт</c:v>
                </c:pt>
              </c:strCache>
            </c:strRef>
          </c:tx>
          <c:spPr>
            <a:gradFill>
              <a:gsLst>
                <a:gs pos="0">
                  <a:srgbClr val="FF8300">
                    <a:alpha val="64000"/>
                  </a:srgbClr>
                </a:gs>
                <a:gs pos="100000">
                  <a:srgbClr val="FF8300"/>
                </a:gs>
              </a:gsLst>
              <a:lin ang="16200000" scaled="0"/>
            </a:gradFill>
            <a:ln>
              <a:solidFill>
                <a:srgbClr val="FF8300"/>
              </a:solidFill>
            </a:ln>
            <a:effectLst/>
          </c:spPr>
          <c:invertIfNegative val="0"/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'2'!$AC$9:$AC$20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7-400F-B7D3-9ECB4A168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6049520"/>
        <c:axId val="2115492224"/>
      </c:barChart>
      <c:lineChart>
        <c:grouping val="standard"/>
        <c:varyColors val="0"/>
        <c:ser>
          <c:idx val="0"/>
          <c:order val="0"/>
          <c:tx>
            <c:strRef>
              <c:f>'2'!$AB$7:$AB$8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7B2712"/>
              </a:solidFill>
              <a:ln w="12700">
                <a:solidFill>
                  <a:srgbClr val="F70AE1"/>
                </a:solidFill>
              </a:ln>
              <a:effectLst/>
            </c:spPr>
          </c:marker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'2'!$AB$9:$AB$20</c:f>
              <c:numCache>
                <c:formatCode>#,##0</c:formatCode>
                <c:ptCount val="12"/>
                <c:pt idx="0">
                  <c:v>158334.79999999702</c:v>
                </c:pt>
                <c:pt idx="1">
                  <c:v>1227539.7599999993</c:v>
                </c:pt>
                <c:pt idx="2">
                  <c:v>296194.58759999869</c:v>
                </c:pt>
                <c:pt idx="3">
                  <c:v>163215.57511999458</c:v>
                </c:pt>
                <c:pt idx="4">
                  <c:v>2559062.5550992712</c:v>
                </c:pt>
                <c:pt idx="5">
                  <c:v>331354.10581551341</c:v>
                </c:pt>
                <c:pt idx="6">
                  <c:v>596678.95474188775</c:v>
                </c:pt>
                <c:pt idx="7">
                  <c:v>506043.77348752471</c:v>
                </c:pt>
                <c:pt idx="8">
                  <c:v>338303.12759737077</c:v>
                </c:pt>
                <c:pt idx="9">
                  <c:v>397271.82042744604</c:v>
                </c:pt>
                <c:pt idx="10">
                  <c:v>587090.55155868526</c:v>
                </c:pt>
                <c:pt idx="11">
                  <c:v>3442671.9074874846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7-400F-B7D3-9ECB4A168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9520"/>
        <c:axId val="2115492224"/>
      </c:lineChart>
      <c:catAx>
        <c:axId val="21060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15492224"/>
        <c:crosses val="autoZero"/>
        <c:auto val="1"/>
        <c:lblAlgn val="ctr"/>
        <c:lblOffset val="0"/>
        <c:noMultiLvlLbl val="0"/>
      </c:catAx>
      <c:valAx>
        <c:axId val="21154922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AFB2BB">
                  <a:alpha val="15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049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3334474495035931E-4"/>
                <c:y val="0.1241689334287759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AFB2BB"/>
                    </a:solidFill>
                    <a:latin typeface="Fira Sans ExtraLight" panose="020B04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709431770284433"/>
          <c:y val="2.82971738993823E-2"/>
          <c:w val="0.19988644928044022"/>
          <c:h val="0.13349319971367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AFB2BB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F1E3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[bdr-colors.xlsx]2!выручка_валприбыль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E7EAED"/>
                </a:solidFill>
                <a:latin typeface="Fira Sans ExtraLight" panose="020B04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rgbClr val="E7EAED"/>
                </a:solidFill>
                <a:latin typeface="Fira Sans ExtraLight" panose="020B0403050000020004" pitchFamily="34" charset="0"/>
              </a:rPr>
              <a:t>Выручка и валовая</a:t>
            </a:r>
            <a:r>
              <a:rPr lang="ru-RU" sz="1200" b="0" baseline="0">
                <a:solidFill>
                  <a:srgbClr val="E7EAED"/>
                </a:solidFill>
                <a:latin typeface="Fira Sans ExtraLight" panose="020B0403050000020004" pitchFamily="34" charset="0"/>
              </a:rPr>
              <a:t> прибыль</a:t>
            </a:r>
            <a:endParaRPr lang="ru-RU" sz="1200" b="0">
              <a:solidFill>
                <a:srgbClr val="E7EAED"/>
              </a:solidFill>
              <a:latin typeface="Fira Sans ExtraLight" panose="020B0403050000020004" pitchFamily="34" charset="0"/>
            </a:endParaRPr>
          </a:p>
        </c:rich>
      </c:tx>
      <c:layout>
        <c:manualLayout>
          <c:xMode val="edge"/>
          <c:yMode val="edge"/>
          <c:x val="5.1172189512432662E-3"/>
          <c:y val="1.2269148174659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E7EAED"/>
              </a:solidFill>
              <a:latin typeface="Fira Sans ExtraLight" panose="020B04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31750" cap="rnd">
            <a:solidFill>
              <a:srgbClr val="00A4DC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34925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31750" cap="rnd">
            <a:solidFill>
              <a:srgbClr val="00A4DC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34925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31750" cap="rnd">
            <a:solidFill>
              <a:srgbClr val="19CA9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34925" cap="rnd">
            <a:solidFill>
              <a:srgbClr val="5430AE"/>
            </a:solidFill>
            <a:round/>
          </a:ln>
          <a:effectLst>
            <a:glow rad="38100">
              <a:srgbClr val="5430AE">
                <a:alpha val="30000"/>
              </a:srgb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816676423804533"/>
          <c:y val="0.27120177215703328"/>
          <c:w val="0.84915132822774608"/>
          <c:h val="0.59791782328081178"/>
        </c:manualLayout>
      </c:layout>
      <c:lineChart>
        <c:grouping val="standard"/>
        <c:varyColors val="0"/>
        <c:ser>
          <c:idx val="0"/>
          <c:order val="0"/>
          <c:tx>
            <c:strRef>
              <c:f>'2'!$F$6:$F$7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31750" cap="rnd">
              <a:solidFill>
                <a:srgbClr val="19CA95"/>
              </a:solidFill>
              <a:round/>
            </a:ln>
            <a:effectLst/>
          </c:spPr>
          <c:marker>
            <c:symbol val="none"/>
          </c:marker>
          <c:trendline>
            <c:name>тренд1</c:name>
            <c:spPr>
              <a:ln w="19050" cap="rnd">
                <a:solidFill>
                  <a:srgbClr val="19CA9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'2'!$F$8:$F$19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7-404D-BA2E-DF407C8079F2}"/>
            </c:ext>
          </c:extLst>
        </c:ser>
        <c:ser>
          <c:idx val="1"/>
          <c:order val="1"/>
          <c:tx>
            <c:strRef>
              <c:f>'2'!$G$6:$G$7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ln w="34925" cap="rnd">
              <a:solidFill>
                <a:srgbClr val="5430AE"/>
              </a:solidFill>
              <a:round/>
            </a:ln>
            <a:effectLst>
              <a:glow rad="38100">
                <a:srgbClr val="5430AE">
                  <a:alpha val="30000"/>
                </a:srgbClr>
              </a:glow>
            </a:effectLst>
          </c:spPr>
          <c:marker>
            <c:symbol val="none"/>
          </c:marker>
          <c:trendline>
            <c:name>тренд2</c:name>
            <c:spPr>
              <a:ln w="19050" cap="rnd">
                <a:solidFill>
                  <a:srgbClr val="5430A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'2'!$G$8:$G$19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7-404D-BA2E-DF407C807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45568"/>
        <c:axId val="2105898784"/>
      </c:lineChart>
      <c:catAx>
        <c:axId val="13098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5898784"/>
        <c:crosses val="autoZero"/>
        <c:auto val="1"/>
        <c:lblAlgn val="ctr"/>
        <c:lblOffset val="0"/>
        <c:noMultiLvlLbl val="0"/>
      </c:catAx>
      <c:valAx>
        <c:axId val="21058987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AFB2BB">
                  <a:alpha val="1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3098455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10630149289163E-3"/>
                <c:y val="0.1200233834407062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 algn="ctr" rtl="0">
                  <a:defRPr lang="ru-RU" sz="800" b="0" i="0" u="none" strike="noStrike" kern="1200" baseline="0">
                    <a:solidFill>
                      <a:srgbClr val="AFB2BB"/>
                    </a:solidFill>
                    <a:latin typeface="Fira Sans ExtraLight" panose="020B04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521623705376752"/>
          <c:y val="3.0192376202351264E-2"/>
          <c:w val="0.34597617151021026"/>
          <c:h val="0.14540300644237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rgbClr val="AFB2BB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F1E3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[bdr-colors.xlsx]2!чистприбыль_структура</c:name>
    <c:fmtId val="3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E7EAED"/>
                </a:solidFill>
                <a:latin typeface="Fira Sans ExtraLight" panose="020B04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rgbClr val="E7EAED"/>
                </a:solidFill>
                <a:latin typeface="Fira Sans ExtraLight" panose="020B0403050000020004" pitchFamily="34" charset="0"/>
              </a:rPr>
              <a:t>Прибыли</a:t>
            </a:r>
            <a:r>
              <a:rPr lang="ru-RU" sz="1200" b="0" baseline="0">
                <a:solidFill>
                  <a:srgbClr val="E7EAED"/>
                </a:solidFill>
                <a:latin typeface="Fira Sans ExtraLight" panose="020B0403050000020004" pitchFamily="34" charset="0"/>
              </a:rPr>
              <a:t> и расходы</a:t>
            </a:r>
            <a:endParaRPr lang="ru-RU" sz="1200" b="0">
              <a:solidFill>
                <a:srgbClr val="E7EAED"/>
              </a:solidFill>
              <a:latin typeface="Fira Sans ExtraLight" panose="020B0403050000020004" pitchFamily="34" charset="0"/>
            </a:endParaRPr>
          </a:p>
        </c:rich>
      </c:tx>
      <c:layout>
        <c:manualLayout>
          <c:xMode val="edge"/>
          <c:yMode val="edge"/>
          <c:x val="1.7229963088865592E-3"/>
          <c:y val="3.8885311049868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E7EAED"/>
              </a:solidFill>
              <a:latin typeface="Fira Sans ExtraLight" panose="020B04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31750" cap="rnd">
            <a:solidFill>
              <a:srgbClr val="648D9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31750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31750" cap="rnd">
            <a:solidFill>
              <a:srgbClr val="648D9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31750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>
            <a:gsLst>
              <a:gs pos="0">
                <a:srgbClr val="FF8300">
                  <a:alpha val="64000"/>
                </a:srgbClr>
              </a:gs>
              <a:gs pos="100000">
                <a:srgbClr val="FF8300"/>
              </a:gs>
            </a:gsLst>
            <a:lin ang="16200000" scaled="0"/>
          </a:gradFill>
          <a:ln>
            <a:solidFill>
              <a:srgbClr val="FF83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31750" cap="rnd">
            <a:solidFill>
              <a:srgbClr val="E7EAED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31750" cap="rnd">
            <a:solidFill>
              <a:srgbClr val="5430AE"/>
            </a:solidFill>
            <a:round/>
          </a:ln>
          <a:effectLst>
            <a:glow rad="38100">
              <a:srgbClr val="5430AE">
                <a:alpha val="30000"/>
              </a:srgb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588274243579163"/>
          <c:y val="0.22553696068127307"/>
          <c:w val="0.84701714844682918"/>
          <c:h val="0.6739179689566410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'2'!$X$7:$X$8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gradFill>
              <a:gsLst>
                <a:gs pos="0">
                  <a:srgbClr val="FF8300">
                    <a:alpha val="64000"/>
                  </a:srgbClr>
                </a:gs>
                <a:gs pos="100000">
                  <a:srgbClr val="FF8300"/>
                </a:gs>
              </a:gsLst>
              <a:lin ang="16200000" scaled="0"/>
            </a:gradFill>
            <a:ln>
              <a:solidFill>
                <a:srgbClr val="FF8300"/>
              </a:solidFill>
            </a:ln>
            <a:effectLst/>
          </c:spPr>
          <c:invertIfNegative val="0"/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'2'!$X$9:$X$20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1-45E7-AF01-15CEE9B4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6051600"/>
        <c:axId val="134626832"/>
      </c:barChart>
      <c:lineChart>
        <c:grouping val="standard"/>
        <c:varyColors val="0"/>
        <c:ser>
          <c:idx val="0"/>
          <c:order val="0"/>
          <c:tx>
            <c:strRef>
              <c:f>'2'!$V$7:$V$8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31750" cap="rnd">
              <a:solidFill>
                <a:srgbClr val="E7EAED"/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'2'!$V$9:$V$20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1-45E7-AF01-15CEE9B4615C}"/>
            </c:ext>
          </c:extLst>
        </c:ser>
        <c:ser>
          <c:idx val="1"/>
          <c:order val="1"/>
          <c:tx>
            <c:strRef>
              <c:f>'2'!$W$7:$W$8</c:f>
              <c:strCache>
                <c:ptCount val="1"/>
                <c:pt idx="0">
                  <c:v>вал.прибыль</c:v>
                </c:pt>
              </c:strCache>
            </c:strRef>
          </c:tx>
          <c:spPr>
            <a:ln w="31750" cap="rnd">
              <a:solidFill>
                <a:srgbClr val="5430AE"/>
              </a:solidFill>
              <a:round/>
            </a:ln>
            <a:effectLst>
              <a:glow rad="38100">
                <a:srgbClr val="5430AE">
                  <a:alpha val="30000"/>
                </a:srgbClr>
              </a:glow>
            </a:effectLst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'2'!$W$9:$W$20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1-45E7-AF01-15CEE9B4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51600"/>
        <c:axId val="134626832"/>
      </c:lineChart>
      <c:catAx>
        <c:axId val="210605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34626832"/>
        <c:crosses val="autoZero"/>
        <c:auto val="1"/>
        <c:lblAlgn val="ctr"/>
        <c:lblOffset val="0"/>
        <c:noMultiLvlLbl val="0"/>
      </c:catAx>
      <c:valAx>
        <c:axId val="134626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AFB2BB">
                  <a:alpha val="15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051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2260422725218206E-4"/>
                <c:y val="8.374447335649624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AFB2BB"/>
                      </a:solidFill>
                      <a:latin typeface="Fira Sans" panose="020B0503050000020004" pitchFamily="34" charset="0"/>
                      <a:ea typeface="+mn-ea"/>
                      <a:cs typeface="+mn-cs"/>
                    </a:defRPr>
                  </a:pPr>
                  <a:r>
                    <a:rPr lang="ru-RU" sz="800" b="0" i="0" u="none" strike="noStrike" kern="1200" baseline="0">
                      <a:solidFill>
                        <a:srgbClr val="AFB2BB"/>
                      </a:solidFill>
                      <a:latin typeface="Fira Sans ExtraLight" panose="020B0403050000020004" pitchFamily="34" charset="0"/>
                      <a:ea typeface="+mn-ea"/>
                      <a:cs typeface="+mn-cs"/>
                    </a:rPr>
                    <a:t>Тысячи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AFB2BB"/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953067884873047"/>
          <c:y val="2.6178881426319012E-2"/>
          <c:w val="0.50769200189091623"/>
          <c:h val="0.17117731272293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AFB2BB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F1E30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[bdr-colors.xlsx]2!доля_валприбыли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E7EAED"/>
                </a:solidFill>
                <a:latin typeface="Fira Sans ExtraLight" panose="020B04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rgbClr val="E7EAED"/>
                </a:solidFill>
                <a:latin typeface="Fira Sans ExtraLight" panose="020B0403050000020004" pitchFamily="34" charset="0"/>
              </a:rPr>
              <a:t>Доля валовой прибыли</a:t>
            </a:r>
            <a:r>
              <a:rPr lang="ru-RU" sz="1200" baseline="0">
                <a:solidFill>
                  <a:srgbClr val="E7EAED"/>
                </a:solidFill>
                <a:latin typeface="Fira Sans ExtraLight" panose="020B0403050000020004" pitchFamily="34" charset="0"/>
              </a:rPr>
              <a:t>, факт</a:t>
            </a:r>
            <a:endParaRPr lang="ru-RU" sz="1200">
              <a:solidFill>
                <a:srgbClr val="E7EAED"/>
              </a:solidFill>
              <a:latin typeface="Fira Sans ExtraLight" panose="020B0403050000020004" pitchFamily="34" charset="0"/>
            </a:endParaRPr>
          </a:p>
        </c:rich>
      </c:tx>
      <c:layout>
        <c:manualLayout>
          <c:xMode val="edge"/>
          <c:yMode val="edge"/>
          <c:x val="9.8820588432985742E-3"/>
          <c:y val="9.60433105877555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E7EAED"/>
              </a:solidFill>
              <a:latin typeface="Fira Sans ExtraLight" panose="020B04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00495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00495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19CA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rgbClr val="AFB2BB"/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5430A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16666666666666"/>
          <c:y val="0.18716794937182668"/>
          <c:w val="0.79046963958291083"/>
          <c:h val="0.80842278391742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'2'!$J$7:$J$8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rgbClr val="19CA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AFB2BB"/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'2'!$J$9:$J$13</c:f>
              <c:numCache>
                <c:formatCode>#,##0</c:formatCode>
                <c:ptCount val="5"/>
                <c:pt idx="0">
                  <c:v>971625.73816522944</c:v>
                </c:pt>
                <c:pt idx="1">
                  <c:v>6801380.1671566069</c:v>
                </c:pt>
                <c:pt idx="2">
                  <c:v>107958415.35169218</c:v>
                </c:pt>
                <c:pt idx="3">
                  <c:v>206920296.09074333</c:v>
                </c:pt>
                <c:pt idx="4">
                  <c:v>224913365.31602541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B-4B4B-B80F-DACFDE22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2135648"/>
        <c:axId val="2106276240"/>
      </c:barChart>
      <c:barChart>
        <c:barDir val="bar"/>
        <c:grouping val="clustered"/>
        <c:varyColors val="0"/>
        <c:ser>
          <c:idx val="1"/>
          <c:order val="1"/>
          <c:tx>
            <c:strRef>
              <c:f>'2'!$K$7:$K$8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solidFill>
              <a:srgbClr val="5430AE"/>
            </a:solidFill>
            <a:ln>
              <a:noFill/>
            </a:ln>
            <a:effectLst/>
          </c:spPr>
          <c:invertIfNegative val="0"/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'2'!$K$9:$K$13</c:f>
              <c:numCache>
                <c:formatCode>#,##0</c:formatCode>
                <c:ptCount val="5"/>
                <c:pt idx="0">
                  <c:v>211490.6341652296</c:v>
                </c:pt>
                <c:pt idx="1">
                  <c:v>3400690.0835783039</c:v>
                </c:pt>
                <c:pt idx="2">
                  <c:v>47888393.941137478</c:v>
                </c:pt>
                <c:pt idx="3">
                  <c:v>70852596.077441424</c:v>
                </c:pt>
                <c:pt idx="4">
                  <c:v>77013691.388523281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B-4B4B-B80F-DACFDE22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64145392"/>
        <c:axId val="807373376"/>
      </c:barChart>
      <c:catAx>
        <c:axId val="21121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276240"/>
        <c:crosses val="autoZero"/>
        <c:auto val="1"/>
        <c:lblAlgn val="ctr"/>
        <c:lblOffset val="100"/>
        <c:noMultiLvlLbl val="0"/>
      </c:catAx>
      <c:valAx>
        <c:axId val="21062762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112135648"/>
        <c:crosses val="autoZero"/>
        <c:crossBetween val="between"/>
      </c:valAx>
      <c:valAx>
        <c:axId val="80737337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64145392"/>
        <c:crosses val="max"/>
        <c:crossBetween val="between"/>
      </c:valAx>
      <c:catAx>
        <c:axId val="1264145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737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50887944198958"/>
          <c:y val="0.7440648419387883"/>
          <c:w val="0.27540515415835937"/>
          <c:h val="0.20310080209612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AFB2BB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F1E3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[bdr-colors.xlsx]2!расходы_опприбыль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E7EAED"/>
                </a:solidFill>
                <a:latin typeface="Fira Sans ExtraLight" panose="020B04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rgbClr val="E7EAED"/>
                </a:solidFill>
                <a:latin typeface="Fira Sans ExtraLight" panose="020B0403050000020004" pitchFamily="34" charset="0"/>
              </a:rPr>
              <a:t>Расходы</a:t>
            </a:r>
          </a:p>
        </c:rich>
      </c:tx>
      <c:layout>
        <c:manualLayout>
          <c:xMode val="edge"/>
          <c:yMode val="edge"/>
          <c:x val="4.1613335488032118E-3"/>
          <c:y val="5.35659591948636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E7EAED"/>
              </a:solidFill>
              <a:latin typeface="Fira Sans ExtraLight" panose="020B04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5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31750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49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14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648D9E"/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648D9E"/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>
            <a:gsLst>
              <a:gs pos="75000">
                <a:srgbClr val="E7EAED">
                  <a:alpha val="20000"/>
                </a:srgbClr>
              </a:gs>
              <a:gs pos="0">
                <a:srgbClr val="E7EAED">
                  <a:alpha val="0"/>
                </a:srgbClr>
              </a:gs>
              <a:gs pos="100000">
                <a:srgbClr val="E7EAED">
                  <a:alpha val="45000"/>
                </a:srgbClr>
              </a:gs>
            </a:gsLst>
            <a:lin ang="16200000" scaled="0"/>
          </a:gradFill>
          <a:ln w="6350">
            <a:solidFill>
              <a:srgbClr val="AFB2BB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F70AE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194240091619382"/>
          <c:y val="0.27145228444791097"/>
          <c:w val="0.81568031347307524"/>
          <c:h val="0.631693110938909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'2'!$O$7:$O$8</c:f>
              <c:strCache>
                <c:ptCount val="1"/>
                <c:pt idx="0">
                  <c:v>факт</c:v>
                </c:pt>
              </c:strCache>
            </c:strRef>
          </c:tx>
          <c:spPr>
            <a:gradFill>
              <a:gsLst>
                <a:gs pos="75000">
                  <a:srgbClr val="E7EAED">
                    <a:alpha val="20000"/>
                  </a:srgbClr>
                </a:gs>
                <a:gs pos="0">
                  <a:srgbClr val="E7EAED">
                    <a:alpha val="0"/>
                  </a:srgbClr>
                </a:gs>
                <a:gs pos="100000">
                  <a:srgbClr val="E7EAED">
                    <a:alpha val="45000"/>
                  </a:srgbClr>
                </a:gs>
              </a:gsLst>
              <a:lin ang="16200000" scaled="0"/>
            </a:gradFill>
            <a:ln w="6350">
              <a:solidFill>
                <a:srgbClr val="AFB2BB"/>
              </a:solidFill>
            </a:ln>
            <a:effectLst/>
          </c:spPr>
          <c:invertIfNegative val="0"/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'2'!$O$9:$O$20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E-442C-BA6F-CF9AE400C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6502528"/>
        <c:axId val="257056832"/>
      </c:barChart>
      <c:lineChart>
        <c:grouping val="standard"/>
        <c:varyColors val="0"/>
        <c:ser>
          <c:idx val="0"/>
          <c:order val="0"/>
          <c:tx>
            <c:strRef>
              <c:f>'2'!$N$7:$N$8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7B2712"/>
              </a:solidFill>
              <a:ln w="12700">
                <a:solidFill>
                  <a:srgbClr val="F70AE1"/>
                </a:solidFill>
              </a:ln>
              <a:effectLst/>
            </c:spPr>
          </c:marker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'2'!$N$9:$N$20</c:f>
              <c:numCache>
                <c:formatCode>#,##0</c:formatCode>
                <c:ptCount val="12"/>
                <c:pt idx="0">
                  <c:v>14026688.5</c:v>
                </c:pt>
                <c:pt idx="1">
                  <c:v>13781167.300000001</c:v>
                </c:pt>
                <c:pt idx="2">
                  <c:v>12772515.888</c:v>
                </c:pt>
                <c:pt idx="3">
                  <c:v>14448065.365600003</c:v>
                </c:pt>
                <c:pt idx="4">
                  <c:v>15058759.552970255</c:v>
                </c:pt>
                <c:pt idx="5">
                  <c:v>14428912.978768436</c:v>
                </c:pt>
                <c:pt idx="6">
                  <c:v>12969810.21642456</c:v>
                </c:pt>
                <c:pt idx="7">
                  <c:v>10494844.962497236</c:v>
                </c:pt>
                <c:pt idx="8">
                  <c:v>11617211.000102554</c:v>
                </c:pt>
                <c:pt idx="9">
                  <c:v>14367435.901336765</c:v>
                </c:pt>
                <c:pt idx="10">
                  <c:v>15555972.946898736</c:v>
                </c:pt>
                <c:pt idx="11">
                  <c:v>16638258.418787573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E-442C-BA6F-CF9AE400C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2528"/>
        <c:axId val="257056832"/>
      </c:lineChart>
      <c:catAx>
        <c:axId val="2106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57056832"/>
        <c:crosses val="autoZero"/>
        <c:auto val="1"/>
        <c:lblAlgn val="ctr"/>
        <c:lblOffset val="0"/>
        <c:noMultiLvlLbl val="0"/>
      </c:catAx>
      <c:valAx>
        <c:axId val="257056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AFB2BB">
                  <a:alpha val="15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5025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09897790051296E-3"/>
                <c:y val="0.1129359529379616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 algn="ctr" rtl="0">
                  <a:defRPr lang="ru-RU" sz="800" b="0" i="0" u="none" strike="noStrike" kern="1200" baseline="0">
                    <a:solidFill>
                      <a:srgbClr val="AFB2BB"/>
                    </a:solidFill>
                    <a:latin typeface="Fira Sans ExtraLight" panose="020B04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511407270964341"/>
          <c:y val="1.5683425181158353E-2"/>
          <c:w val="0.16945857472395306"/>
          <c:h val="0.13065886582224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AFB2BB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F1E3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[bdr-colors.xlsx]2!расходы_структура</c:name>
    <c:fmtId val="1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E7EAED"/>
                </a:solidFill>
                <a:latin typeface="Fira Sans ExtraLight" panose="020B04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rgbClr val="E7EAED"/>
                </a:solidFill>
                <a:latin typeface="Fira Sans ExtraLight" panose="020B0403050000020004" pitchFamily="34" charset="0"/>
              </a:rPr>
              <a:t>Структура расходов</a:t>
            </a:r>
          </a:p>
        </c:rich>
      </c:tx>
      <c:layout>
        <c:manualLayout>
          <c:xMode val="edge"/>
          <c:yMode val="edge"/>
          <c:x val="1.3381953729101439E-3"/>
          <c:y val="4.1891940666383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E7EAED"/>
              </a:solidFill>
              <a:latin typeface="Fira Sans ExtraLight" panose="020B04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A5A7A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648D9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A5A7A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648D9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F70AE1">
              <a:alpha val="77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rgbClr val="AFB2BB"/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E7EAE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950197928221768"/>
          <c:y val="9.768560177236521E-2"/>
          <c:w val="0.47450576676968431"/>
          <c:h val="0.873343203309974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'2'!$R$7:$R$8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70AE1">
                <a:alpha val="77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AFB2BB"/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'2'!$R$9:$R$21</c:f>
              <c:numCache>
                <c:formatCode>#,##0</c:formatCode>
                <c:ptCount val="13"/>
                <c:pt idx="0">
                  <c:v>217642</c:v>
                </c:pt>
                <c:pt idx="1">
                  <c:v>582314</c:v>
                </c:pt>
                <c:pt idx="2">
                  <c:v>1216003</c:v>
                </c:pt>
                <c:pt idx="3">
                  <c:v>1208088</c:v>
                </c:pt>
                <c:pt idx="4">
                  <c:v>1800000</c:v>
                </c:pt>
                <c:pt idx="5">
                  <c:v>3000000</c:v>
                </c:pt>
                <c:pt idx="6">
                  <c:v>3240000</c:v>
                </c:pt>
                <c:pt idx="7">
                  <c:v>5491200</c:v>
                </c:pt>
                <c:pt idx="8">
                  <c:v>5397622.835578803</c:v>
                </c:pt>
                <c:pt idx="9">
                  <c:v>9523000</c:v>
                </c:pt>
                <c:pt idx="10">
                  <c:v>14864850</c:v>
                </c:pt>
                <c:pt idx="11">
                  <c:v>15000000</c:v>
                </c:pt>
                <c:pt idx="12">
                  <c:v>104618923.19580731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1-430C-9A72-3E84A3D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89536"/>
        <c:axId val="121946912"/>
      </c:barChart>
      <c:barChart>
        <c:barDir val="bar"/>
        <c:grouping val="clustered"/>
        <c:varyColors val="0"/>
        <c:ser>
          <c:idx val="1"/>
          <c:order val="1"/>
          <c:tx>
            <c:strRef>
              <c:f>'2'!$S$7:$S$8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E7EAED"/>
            </a:solidFill>
            <a:ln>
              <a:noFill/>
            </a:ln>
            <a:effectLst/>
          </c:spPr>
          <c:invertIfNegative val="0"/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'2'!$S$9:$S$21</c:f>
              <c:numCache>
                <c:formatCode>#,##0</c:formatCode>
                <c:ptCount val="13"/>
                <c:pt idx="0">
                  <c:v>281702</c:v>
                </c:pt>
                <c:pt idx="1">
                  <c:v>594435</c:v>
                </c:pt>
                <c:pt idx="2">
                  <c:v>1242244</c:v>
                </c:pt>
                <c:pt idx="3">
                  <c:v>1337389</c:v>
                </c:pt>
                <c:pt idx="4">
                  <c:v>1870000</c:v>
                </c:pt>
                <c:pt idx="5">
                  <c:v>3000000</c:v>
                </c:pt>
                <c:pt idx="6">
                  <c:v>3240000</c:v>
                </c:pt>
                <c:pt idx="7">
                  <c:v>4804800</c:v>
                </c:pt>
                <c:pt idx="8">
                  <c:v>5175650.8266378269</c:v>
                </c:pt>
                <c:pt idx="9">
                  <c:v>9645000</c:v>
                </c:pt>
                <c:pt idx="10">
                  <c:v>14759745</c:v>
                </c:pt>
                <c:pt idx="11">
                  <c:v>15000000</c:v>
                </c:pt>
                <c:pt idx="12">
                  <c:v>103124405.70611869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1-430C-9A72-3E84A3D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1936382464"/>
        <c:axId val="2033088816"/>
      </c:barChart>
      <c:catAx>
        <c:axId val="584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E7EAE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21946912"/>
        <c:crosses val="autoZero"/>
        <c:auto val="1"/>
        <c:lblAlgn val="ctr"/>
        <c:lblOffset val="100"/>
        <c:noMultiLvlLbl val="0"/>
      </c:catAx>
      <c:valAx>
        <c:axId val="1219469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8489536"/>
        <c:crosses val="autoZero"/>
        <c:crossBetween val="between"/>
      </c:valAx>
      <c:valAx>
        <c:axId val="20330888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936382464"/>
        <c:crosses val="max"/>
        <c:crossBetween val="between"/>
      </c:valAx>
      <c:catAx>
        <c:axId val="193638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308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620533010296792"/>
          <c:y val="2.1511417001076984E-2"/>
          <c:w val="0.17483086419753086"/>
          <c:h val="7.4819523509886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AFB2BB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F1E3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[bdr-colors.xlsx]2!Сводная таблица2</c:name>
    <c:fmtId val="2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0" i="0" u="none" strike="noStrike" kern="1200" spc="0" baseline="0">
                <a:solidFill>
                  <a:srgbClr val="E7EAED"/>
                </a:solidFill>
                <a:latin typeface="Fira Sans ExtraLight" panose="020B0403050000020004" pitchFamily="34" charset="0"/>
                <a:ea typeface="+mn-ea"/>
                <a:cs typeface="+mn-cs"/>
              </a:defRPr>
            </a:pPr>
            <a:r>
              <a:rPr lang="ru-RU">
                <a:solidFill>
                  <a:srgbClr val="E7EAED"/>
                </a:solidFill>
                <a:latin typeface="Fira Sans ExtraLight" panose="020B0403050000020004" pitchFamily="34" charset="0"/>
              </a:rPr>
              <a:t>Выручка</a:t>
            </a:r>
          </a:p>
        </c:rich>
      </c:tx>
      <c:layout>
        <c:manualLayout>
          <c:xMode val="edge"/>
          <c:yMode val="edge"/>
          <c:x val="1.111789151356078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0" i="0" u="none" strike="noStrike" kern="1200" spc="0" baseline="0">
              <a:solidFill>
                <a:srgbClr val="E7EAED"/>
              </a:solidFill>
              <a:latin typeface="Fira Sans ExtraLight" panose="020B04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D241D"/>
            </a:solidFill>
            <a:ln w="9525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D241D"/>
            </a:solidFill>
            <a:ln w="9525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>
            <a:gsLst>
              <a:gs pos="0">
                <a:srgbClr val="19CA95">
                  <a:alpha val="0"/>
                </a:srgbClr>
              </a:gs>
              <a:gs pos="100000">
                <a:srgbClr val="19CA95">
                  <a:alpha val="70000"/>
                </a:srgbClr>
              </a:gs>
            </a:gsLst>
            <a:lin ang="16200000" scaled="0"/>
          </a:gradFill>
          <a:ln w="6350">
            <a:solidFill>
              <a:srgbClr val="19CA95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D241D"/>
            </a:solidFill>
            <a:ln w="9525">
              <a:solidFill>
                <a:srgbClr val="F70AE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855818721580616"/>
          <c:y val="0.29907858206252769"/>
          <c:w val="0.83830795576245554"/>
          <c:h val="0.584648519813356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'2'!$AG$6:$AG$7</c:f>
              <c:strCache>
                <c:ptCount val="1"/>
                <c:pt idx="0">
                  <c:v>факт</c:v>
                </c:pt>
              </c:strCache>
            </c:strRef>
          </c:tx>
          <c:spPr>
            <a:gradFill>
              <a:gsLst>
                <a:gs pos="0">
                  <a:srgbClr val="19CA95">
                    <a:alpha val="0"/>
                  </a:srgbClr>
                </a:gs>
                <a:gs pos="100000">
                  <a:srgbClr val="19CA95">
                    <a:alpha val="70000"/>
                  </a:srgbClr>
                </a:gs>
              </a:gsLst>
              <a:lin ang="16200000" scaled="0"/>
            </a:gradFill>
            <a:ln w="6350">
              <a:solidFill>
                <a:srgbClr val="19CA95"/>
              </a:solidFill>
            </a:ln>
            <a:effectLst/>
          </c:spPr>
          <c:invertIfNegative val="0"/>
          <c:cat>
            <c:strRef>
              <c:f>'2'!$AE$8:$AE$19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'2'!$AG$8:$AG$19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503-988C-0C87C0053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6065216"/>
        <c:axId val="1652410304"/>
      </c:barChart>
      <c:lineChart>
        <c:grouping val="standard"/>
        <c:varyColors val="0"/>
        <c:ser>
          <c:idx val="0"/>
          <c:order val="0"/>
          <c:tx>
            <c:strRef>
              <c:f>'2'!$AF$6:$AF$7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5D241D"/>
              </a:solidFill>
              <a:ln w="9525">
                <a:solidFill>
                  <a:srgbClr val="F70AE1"/>
                </a:solidFill>
              </a:ln>
              <a:effectLst/>
            </c:spPr>
          </c:marker>
          <c:cat>
            <c:strRef>
              <c:f>'2'!$AE$8:$AE$19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'2'!$AF$8:$AF$19</c:f>
              <c:numCache>
                <c:formatCode>#,##0</c:formatCode>
                <c:ptCount val="12"/>
                <c:pt idx="0">
                  <c:v>46910000</c:v>
                </c:pt>
                <c:pt idx="1">
                  <c:v>44653629</c:v>
                </c:pt>
                <c:pt idx="2">
                  <c:v>40752311.939999998</c:v>
                </c:pt>
                <c:pt idx="3">
                  <c:v>48902774.328000009</c:v>
                </c:pt>
                <c:pt idx="4">
                  <c:v>53803810.37115217</c:v>
                </c:pt>
                <c:pt idx="5">
                  <c:v>48922337.393842176</c:v>
                </c:pt>
                <c:pt idx="6">
                  <c:v>41592303.58212281</c:v>
                </c:pt>
                <c:pt idx="7">
                  <c:v>36706431.214269914</c:v>
                </c:pt>
                <c:pt idx="8">
                  <c:v>36713772.500512764</c:v>
                </c:pt>
                <c:pt idx="9">
                  <c:v>48961487.006683826</c:v>
                </c:pt>
                <c:pt idx="10">
                  <c:v>53868407.23449368</c:v>
                </c:pt>
                <c:pt idx="11">
                  <c:v>56328234.593937859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3-4503-988C-0C87C0053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65216"/>
        <c:axId val="1652410304"/>
      </c:lineChart>
      <c:catAx>
        <c:axId val="91606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ru-RU" sz="800" b="0" i="0" u="none" strike="noStrike" kern="1200" baseline="0">
                    <a:solidFill>
                      <a:srgbClr val="AFB2BB"/>
                    </a:solidFill>
                    <a:latin typeface="Fira Sans ExtraLight" panose="020B0403050000020004" pitchFamily="34" charset="0"/>
                    <a:ea typeface="+mn-ea"/>
                    <a:cs typeface="+mn-cs"/>
                  </a:defRPr>
                </a:pPr>
                <a:r>
                  <a:rPr lang="ru-RU" sz="800" b="0" i="0" u="none" strike="noStrike" kern="1200" baseline="0">
                    <a:solidFill>
                      <a:srgbClr val="AFB2BB"/>
                    </a:solidFill>
                    <a:latin typeface="Fira Sans ExtraLight" panose="020B0403050000020004" pitchFamily="34" charset="0"/>
                    <a:ea typeface="+mn-ea"/>
                    <a:cs typeface="+mn-cs"/>
                  </a:rPr>
                  <a:t>Тысячи</a:t>
                </a:r>
              </a:p>
            </c:rich>
          </c:tx>
          <c:layout>
            <c:manualLayout>
              <c:xMode val="edge"/>
              <c:yMode val="edge"/>
              <c:x val="1.5566927657060274E-2"/>
              <c:y val="0.13460360402311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ru-RU" sz="800" b="0" i="0" u="none" strike="noStrike" kern="1200" baseline="0">
                  <a:solidFill>
                    <a:srgbClr val="AFB2BB"/>
                  </a:solidFill>
                  <a:latin typeface="Fira Sans ExtraLight" panose="020B04030500000200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652410304"/>
        <c:crosses val="autoZero"/>
        <c:auto val="1"/>
        <c:lblAlgn val="ctr"/>
        <c:lblOffset val="100"/>
        <c:noMultiLvlLbl val="0"/>
      </c:catAx>
      <c:valAx>
        <c:axId val="1652410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AFB2BB">
                  <a:alpha val="15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800" b="0" i="0" u="none" strike="noStrike" kern="1200" baseline="0">
                <a:solidFill>
                  <a:srgbClr val="AFB2BB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91606521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77214858437083"/>
          <c:y val="3.5842811315252285E-2"/>
          <c:w val="0.20156121795264037"/>
          <c:h val="0.16577746814188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AFB2BB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F1E30"/>
    </a:solidFill>
    <a:ln w="9525" cap="flat" cmpd="sng" algn="ctr">
      <a:noFill/>
      <a:round/>
    </a:ln>
    <a:effectLst/>
  </c:spPr>
  <c:txPr>
    <a:bodyPr/>
    <a:lstStyle/>
    <a:p>
      <a:pPr>
        <a:defRPr lang="ru-RU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</c:name>
    <c:fmtId val="3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  <a:latin typeface="Fira Sans Medium" panose="020B0603050000020004" pitchFamily="34" charset="0"/>
              </a:rPr>
              <a:t>Чистая прибыль</a:t>
            </a:r>
          </a:p>
        </c:rich>
      </c:tx>
      <c:layout>
        <c:manualLayout>
          <c:xMode val="edge"/>
          <c:yMode val="edge"/>
          <c:x val="2.194932548870428E-3"/>
          <c:y val="3.3681698878549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5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8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A89D3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93483966678079"/>
          <c:y val="0.26996021208204207"/>
          <c:w val="0.86018971813305944"/>
          <c:h val="0.603624367460442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'2'!$AC$7:$AC$8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A89D3D"/>
            </a:solidFill>
            <a:ln>
              <a:noFill/>
            </a:ln>
            <a:effectLst/>
          </c:spPr>
          <c:invertIfNegative val="0"/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'2'!$AC$9:$AC$20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0-4C71-8F20-FAC9B0A18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06049520"/>
        <c:axId val="2115492224"/>
      </c:barChart>
      <c:lineChart>
        <c:grouping val="standard"/>
        <c:varyColors val="0"/>
        <c:ser>
          <c:idx val="0"/>
          <c:order val="0"/>
          <c:tx>
            <c:strRef>
              <c:f>'2'!$AB$7:$AB$8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7B2712"/>
              </a:solidFill>
              <a:ln w="12700">
                <a:solidFill>
                  <a:srgbClr val="5D241D"/>
                </a:solidFill>
              </a:ln>
              <a:effectLst/>
            </c:spPr>
          </c:marker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'2'!$AB$9:$AB$20</c:f>
              <c:numCache>
                <c:formatCode>#,##0</c:formatCode>
                <c:ptCount val="12"/>
                <c:pt idx="0">
                  <c:v>158334.79999999702</c:v>
                </c:pt>
                <c:pt idx="1">
                  <c:v>1227539.7599999993</c:v>
                </c:pt>
                <c:pt idx="2">
                  <c:v>296194.58759999869</c:v>
                </c:pt>
                <c:pt idx="3">
                  <c:v>163215.57511999458</c:v>
                </c:pt>
                <c:pt idx="4">
                  <c:v>2559062.5550992712</c:v>
                </c:pt>
                <c:pt idx="5">
                  <c:v>331354.10581551341</c:v>
                </c:pt>
                <c:pt idx="6">
                  <c:v>596678.95474188775</c:v>
                </c:pt>
                <c:pt idx="7">
                  <c:v>506043.77348752471</c:v>
                </c:pt>
                <c:pt idx="8">
                  <c:v>338303.12759737077</c:v>
                </c:pt>
                <c:pt idx="9">
                  <c:v>397271.82042744604</c:v>
                </c:pt>
                <c:pt idx="10">
                  <c:v>587090.55155868526</c:v>
                </c:pt>
                <c:pt idx="11">
                  <c:v>3442671.9074874846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0-4C71-8F20-FAC9B0A18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9520"/>
        <c:axId val="2115492224"/>
      </c:lineChart>
      <c:catAx>
        <c:axId val="21060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15492224"/>
        <c:crosses val="autoZero"/>
        <c:auto val="1"/>
        <c:lblAlgn val="ctr"/>
        <c:lblOffset val="0"/>
        <c:noMultiLvlLbl val="0"/>
      </c:catAx>
      <c:valAx>
        <c:axId val="211549222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049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3334474495035931E-4"/>
                <c:y val="0.1241689334287759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709431770284433"/>
          <c:y val="2.82971738993823E-2"/>
          <c:w val="0.19988644928044022"/>
          <c:h val="0.13349319971367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0E3D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[bdr-colors.xlsx]2!чистприбыль_структура</c:name>
    <c:fmtId val="2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Прибыли</a:t>
            </a:r>
            <a:r>
              <a:rPr lang="ru-RU" sz="1200" baseline="0">
                <a:solidFill>
                  <a:schemeClr val="tx1"/>
                </a:solidFill>
              </a:rPr>
              <a:t> и расходы</a:t>
            </a:r>
            <a:endParaRPr lang="ru-RU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1.7229963088865592E-3"/>
          <c:y val="3.8885311049868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588274243579163"/>
          <c:y val="0.20018497987315476"/>
          <c:w val="0.84701714844682918"/>
          <c:h val="0.6527911857223138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'2'!$X$7:$X$8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FEC306"/>
            </a:solidFill>
            <a:ln>
              <a:noFill/>
            </a:ln>
            <a:effectLst/>
          </c:spPr>
          <c:invertIfNegative val="0"/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'2'!$X$9:$X$20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D-4A49-BE4B-8D79AC31E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051600"/>
        <c:axId val="134626832"/>
      </c:barChart>
      <c:lineChart>
        <c:grouping val="standard"/>
        <c:varyColors val="0"/>
        <c:ser>
          <c:idx val="0"/>
          <c:order val="0"/>
          <c:tx>
            <c:strRef>
              <c:f>'2'!$V$7:$V$8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31750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'2'!$V$9:$V$20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D-4A49-BE4B-8D79AC31E884}"/>
            </c:ext>
          </c:extLst>
        </c:ser>
        <c:ser>
          <c:idx val="1"/>
          <c:order val="1"/>
          <c:tx>
            <c:strRef>
              <c:f>'2'!$W$7:$W$8</c:f>
              <c:strCache>
                <c:ptCount val="1"/>
                <c:pt idx="0">
                  <c:v>вал.прибыль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'2'!$W$9:$W$20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D-4A49-BE4B-8D79AC31E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51600"/>
        <c:axId val="134626832"/>
      </c:lineChart>
      <c:catAx>
        <c:axId val="210605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26832"/>
        <c:crosses val="autoZero"/>
        <c:auto val="1"/>
        <c:lblAlgn val="ctr"/>
        <c:lblOffset val="0"/>
        <c:noMultiLvlLbl val="0"/>
      </c:catAx>
      <c:valAx>
        <c:axId val="1346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051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812282045725057E-3"/>
                <c:y val="8.3744455684382532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075022048946922"/>
          <c:y val="8.269157463957293E-4"/>
          <c:w val="0.6064723655130132"/>
          <c:h val="0.1162475972562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9000">
          <a:schemeClr val="bg1"/>
        </a:gs>
      </a:gsLst>
      <a:lin ang="5400000" scaled="1"/>
    </a:gradFill>
    <a:ln w="1270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[bdr-colors.xlsx]2!выручка_валприбыль</c:name>
    <c:fmtId val="2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  <a:latin typeface="Fira Sans Medium" panose="020B0603050000020004" pitchFamily="34" charset="0"/>
              </a:rPr>
              <a:t>Выручка и валовая</a:t>
            </a:r>
            <a:r>
              <a:rPr lang="ru-RU" sz="1200" b="0" baseline="0">
                <a:solidFill>
                  <a:schemeClr val="tx1"/>
                </a:solidFill>
                <a:latin typeface="Fira Sans Medium" panose="020B0603050000020004" pitchFamily="34" charset="0"/>
              </a:rPr>
              <a:t> прибыль</a:t>
            </a:r>
            <a:endParaRPr lang="ru-RU" sz="1200" b="0">
              <a:solidFill>
                <a:schemeClr val="tx1"/>
              </a:solidFill>
              <a:latin typeface="Fira Sans Medium" panose="020B0603050000020004" pitchFamily="34" charset="0"/>
            </a:endParaRPr>
          </a:p>
        </c:rich>
      </c:tx>
      <c:layout>
        <c:manualLayout>
          <c:xMode val="edge"/>
          <c:yMode val="edge"/>
          <c:x val="5.1172189512432662E-3"/>
          <c:y val="1.2269148174659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31750" cap="rnd">
            <a:solidFill>
              <a:srgbClr val="00A4DC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34925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31750" cap="rnd">
            <a:solidFill>
              <a:srgbClr val="00A4DC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34925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31750" cap="rnd">
            <a:solidFill>
              <a:srgbClr val="A4878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34925" cap="rnd">
            <a:solidFill>
              <a:srgbClr val="47654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816676423804533"/>
          <c:y val="0.27120177215703328"/>
          <c:w val="0.84915132822774608"/>
          <c:h val="0.59791782328081178"/>
        </c:manualLayout>
      </c:layout>
      <c:lineChart>
        <c:grouping val="standard"/>
        <c:varyColors val="0"/>
        <c:ser>
          <c:idx val="0"/>
          <c:order val="0"/>
          <c:tx>
            <c:strRef>
              <c:f>'2'!$F$6:$F$7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31750" cap="rnd">
              <a:solidFill>
                <a:srgbClr val="A4878E"/>
              </a:solidFill>
              <a:round/>
            </a:ln>
            <a:effectLst/>
          </c:spPr>
          <c:marker>
            <c:symbol val="none"/>
          </c:marker>
          <c:trendline>
            <c:name>тренд1</c:name>
            <c:spPr>
              <a:ln w="19050" cap="rnd">
                <a:solidFill>
                  <a:srgbClr val="A4878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'2'!$F$8:$F$19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A-4680-B727-726C1BB6117A}"/>
            </c:ext>
          </c:extLst>
        </c:ser>
        <c:ser>
          <c:idx val="1"/>
          <c:order val="1"/>
          <c:tx>
            <c:strRef>
              <c:f>'2'!$G$6:$G$7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ln w="34925" cap="rnd">
              <a:solidFill>
                <a:srgbClr val="476541"/>
              </a:solidFill>
              <a:round/>
            </a:ln>
            <a:effectLst/>
          </c:spPr>
          <c:marker>
            <c:symbol val="none"/>
          </c:marker>
          <c:trendline>
            <c:name>тренд2</c:name>
            <c:spPr>
              <a:ln w="19050" cap="rnd">
                <a:solidFill>
                  <a:srgbClr val="47654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'2'!$G$8:$G$19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A-4680-B727-726C1BB6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45568"/>
        <c:axId val="2105898784"/>
      </c:lineChart>
      <c:catAx>
        <c:axId val="13098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5898784"/>
        <c:crosses val="autoZero"/>
        <c:auto val="1"/>
        <c:lblAlgn val="ctr"/>
        <c:lblOffset val="0"/>
        <c:noMultiLvlLbl val="0"/>
      </c:catAx>
      <c:valAx>
        <c:axId val="210589878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3098455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10630149289163E-3"/>
                <c:y val="0.1200233834407062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521623705376752"/>
          <c:y val="3.0192376202351264E-2"/>
          <c:w val="0.34597617151021026"/>
          <c:h val="0.14540300644237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0E3D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[bdr-colors.xlsx]2!чистприбыль_структура</c:name>
    <c:fmtId val="3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tx1"/>
                </a:solidFill>
                <a:latin typeface="Fira Sans Medium" panose="020B0603050000020004" pitchFamily="34" charset="0"/>
              </a:rPr>
              <a:t>Прибыли</a:t>
            </a:r>
            <a:r>
              <a:rPr lang="ru-RU" sz="1200" b="0" baseline="0">
                <a:solidFill>
                  <a:schemeClr val="tx1"/>
                </a:solidFill>
                <a:latin typeface="Fira Sans Medium" panose="020B0603050000020004" pitchFamily="34" charset="0"/>
              </a:rPr>
              <a:t> и расходы</a:t>
            </a:r>
            <a:endParaRPr lang="ru-RU" sz="1200" b="0">
              <a:solidFill>
                <a:schemeClr val="tx1"/>
              </a:solidFill>
              <a:latin typeface="Fira Sans Medium" panose="020B0603050000020004" pitchFamily="34" charset="0"/>
            </a:endParaRPr>
          </a:p>
        </c:rich>
      </c:tx>
      <c:layout>
        <c:manualLayout>
          <c:xMode val="edge"/>
          <c:yMode val="edge"/>
          <c:x val="1.7229963088865592E-3"/>
          <c:y val="3.8885311049868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31750" cap="rnd">
            <a:solidFill>
              <a:srgbClr val="648D9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31750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rgbClr val="EC8B69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31750" cap="rnd">
            <a:solidFill>
              <a:srgbClr val="648D9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31750" cap="rnd">
            <a:solidFill>
              <a:srgbClr val="00495E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rgbClr val="A89D3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31750" cap="rnd">
            <a:solidFill>
              <a:srgbClr val="96947B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31750" cap="rnd">
            <a:solidFill>
              <a:srgbClr val="47654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319974488186527"/>
          <c:y val="0.22553696068127307"/>
          <c:w val="0.83970019586135936"/>
          <c:h val="0.6739179689566410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'2'!$X$7:$X$8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A89D3D"/>
            </a:solidFill>
            <a:ln>
              <a:noFill/>
            </a:ln>
            <a:effectLst/>
          </c:spPr>
          <c:invertIfNegative val="0"/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'2'!$X$9:$X$20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3-4273-B83F-FEC6EA855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051600"/>
        <c:axId val="134626832"/>
      </c:barChart>
      <c:lineChart>
        <c:grouping val="standard"/>
        <c:varyColors val="0"/>
        <c:ser>
          <c:idx val="0"/>
          <c:order val="0"/>
          <c:tx>
            <c:strRef>
              <c:f>'2'!$V$7:$V$8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31750" cap="rnd">
              <a:solidFill>
                <a:srgbClr val="96947B"/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'2'!$V$9:$V$20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3-4273-B83F-FEC6EA855577}"/>
            </c:ext>
          </c:extLst>
        </c:ser>
        <c:ser>
          <c:idx val="1"/>
          <c:order val="1"/>
          <c:tx>
            <c:strRef>
              <c:f>'2'!$W$7:$W$8</c:f>
              <c:strCache>
                <c:ptCount val="1"/>
                <c:pt idx="0">
                  <c:v>вал.прибыль</c:v>
                </c:pt>
              </c:strCache>
            </c:strRef>
          </c:tx>
          <c:spPr>
            <a:ln w="31750" cap="rnd">
              <a:solidFill>
                <a:srgbClr val="476541"/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'2'!$W$9:$W$20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03-4273-B83F-FEC6EA855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51600"/>
        <c:axId val="134626832"/>
      </c:lineChart>
      <c:catAx>
        <c:axId val="210605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34626832"/>
        <c:crosses val="autoZero"/>
        <c:auto val="1"/>
        <c:lblAlgn val="ctr"/>
        <c:lblOffset val="0"/>
        <c:noMultiLvlLbl val="0"/>
      </c:catAx>
      <c:valAx>
        <c:axId val="13462683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051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812282045725057E-3"/>
                <c:y val="8.3744455684382532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953067884873047"/>
          <c:y val="2.6178881426319012E-2"/>
          <c:w val="0.50769200189091623"/>
          <c:h val="0.17117731272293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F0E3D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[bdr-colors.xlsx]2!доля_валприбыли</c:name>
    <c:fmtId val="2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  <a:latin typeface="Fira Sans Medium" panose="020B0603050000020004" pitchFamily="34" charset="0"/>
              </a:rPr>
              <a:t>Доля валовой прибыли</a:t>
            </a:r>
            <a:r>
              <a:rPr lang="ru-RU" sz="1200" baseline="0">
                <a:solidFill>
                  <a:schemeClr val="tx1"/>
                </a:solidFill>
                <a:latin typeface="Fira Sans Medium" panose="020B0603050000020004" pitchFamily="34" charset="0"/>
              </a:rPr>
              <a:t>, факт</a:t>
            </a:r>
            <a:endParaRPr lang="ru-RU" sz="1200">
              <a:solidFill>
                <a:schemeClr val="tx1"/>
              </a:solidFill>
              <a:latin typeface="Fira Sans Medium" panose="020B0603050000020004" pitchFamily="34" charset="0"/>
            </a:endParaRPr>
          </a:p>
        </c:rich>
      </c:tx>
      <c:layout>
        <c:manualLayout>
          <c:xMode val="edge"/>
          <c:yMode val="edge"/>
          <c:x val="9.8820588432985742E-3"/>
          <c:y val="9.60433105877555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00495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00495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A4878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47654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16666666666666"/>
          <c:y val="0.18716794937182668"/>
          <c:w val="0.79046963958291083"/>
          <c:h val="0.80842278391742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'2'!$J$7:$J$8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rgbClr val="A487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'2'!$J$9:$J$13</c:f>
              <c:numCache>
                <c:formatCode>#,##0</c:formatCode>
                <c:ptCount val="5"/>
                <c:pt idx="0">
                  <c:v>971625.73816522944</c:v>
                </c:pt>
                <c:pt idx="1">
                  <c:v>6801380.1671566069</c:v>
                </c:pt>
                <c:pt idx="2">
                  <c:v>107958415.35169218</c:v>
                </c:pt>
                <c:pt idx="3">
                  <c:v>206920296.09074333</c:v>
                </c:pt>
                <c:pt idx="4">
                  <c:v>224913365.31602541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A-4C91-BEA6-3130AEDD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2112135648"/>
        <c:axId val="2106276240"/>
      </c:barChart>
      <c:barChart>
        <c:barDir val="bar"/>
        <c:grouping val="clustered"/>
        <c:varyColors val="0"/>
        <c:ser>
          <c:idx val="1"/>
          <c:order val="1"/>
          <c:tx>
            <c:strRef>
              <c:f>'2'!$K$7:$K$8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solidFill>
              <a:srgbClr val="476541"/>
            </a:solidFill>
            <a:ln>
              <a:noFill/>
            </a:ln>
            <a:effectLst/>
          </c:spPr>
          <c:invertIfNegative val="0"/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'2'!$K$9:$K$13</c:f>
              <c:numCache>
                <c:formatCode>#,##0</c:formatCode>
                <c:ptCount val="5"/>
                <c:pt idx="0">
                  <c:v>211490.6341652296</c:v>
                </c:pt>
                <c:pt idx="1">
                  <c:v>3400690.0835783039</c:v>
                </c:pt>
                <c:pt idx="2">
                  <c:v>47888393.941137478</c:v>
                </c:pt>
                <c:pt idx="3">
                  <c:v>70852596.077441424</c:v>
                </c:pt>
                <c:pt idx="4">
                  <c:v>77013691.388523281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A-4C91-BEA6-3130AEDD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64145392"/>
        <c:axId val="807373376"/>
      </c:barChart>
      <c:catAx>
        <c:axId val="21121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276240"/>
        <c:crosses val="autoZero"/>
        <c:auto val="1"/>
        <c:lblAlgn val="ctr"/>
        <c:lblOffset val="100"/>
        <c:noMultiLvlLbl val="0"/>
      </c:catAx>
      <c:valAx>
        <c:axId val="2106276240"/>
        <c:scaling>
          <c:orientation val="minMax"/>
        </c:scaling>
        <c:delete val="1"/>
        <c:axPos val="b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112135648"/>
        <c:crosses val="autoZero"/>
        <c:crossBetween val="between"/>
      </c:valAx>
      <c:valAx>
        <c:axId val="80737337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64145392"/>
        <c:crosses val="max"/>
        <c:crossBetween val="between"/>
      </c:valAx>
      <c:catAx>
        <c:axId val="1264145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737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50887944198958"/>
          <c:y val="0.7440648419387883"/>
          <c:w val="0.27540515415835937"/>
          <c:h val="0.20310080209612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0E3D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[bdr-colors.xlsx]2!расходы_опприбыль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  <a:latin typeface="Fira Sans Medium" panose="020B0603050000020004" pitchFamily="34" charset="0"/>
              </a:rPr>
              <a:t>Расходы</a:t>
            </a:r>
          </a:p>
        </c:rich>
      </c:tx>
      <c:layout>
        <c:manualLayout>
          <c:xMode val="edge"/>
          <c:yMode val="edge"/>
          <c:x val="4.1613335488032118E-3"/>
          <c:y val="5.35659591948636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5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31750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49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14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648D9E"/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648D9E"/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96947B"/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rgbClr val="7B2712"/>
            </a:solidFill>
            <a:ln w="12700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194240091619382"/>
          <c:y val="0.27145228444791097"/>
          <c:w val="0.81568031347307524"/>
          <c:h val="0.6316931109389092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'2'!$O$7:$O$8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6947B"/>
            </a:solidFill>
            <a:ln w="31750">
              <a:noFill/>
            </a:ln>
            <a:effectLst/>
          </c:spPr>
          <c:invertIfNegative val="0"/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'2'!$O$9:$O$20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6-447C-963D-090C2E78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502528"/>
        <c:axId val="257056832"/>
      </c:barChart>
      <c:lineChart>
        <c:grouping val="standard"/>
        <c:varyColors val="0"/>
        <c:ser>
          <c:idx val="0"/>
          <c:order val="0"/>
          <c:tx>
            <c:strRef>
              <c:f>'2'!$N$7:$N$8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7B2712"/>
              </a:solidFill>
              <a:ln w="12700">
                <a:solidFill>
                  <a:srgbClr val="5D241D"/>
                </a:solidFill>
              </a:ln>
              <a:effectLst/>
            </c:spPr>
          </c:marker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'2'!$N$9:$N$20</c:f>
              <c:numCache>
                <c:formatCode>#,##0</c:formatCode>
                <c:ptCount val="12"/>
                <c:pt idx="0">
                  <c:v>14026688.5</c:v>
                </c:pt>
                <c:pt idx="1">
                  <c:v>13781167.300000001</c:v>
                </c:pt>
                <c:pt idx="2">
                  <c:v>12772515.888</c:v>
                </c:pt>
                <c:pt idx="3">
                  <c:v>14448065.365600003</c:v>
                </c:pt>
                <c:pt idx="4">
                  <c:v>15058759.552970255</c:v>
                </c:pt>
                <c:pt idx="5">
                  <c:v>14428912.978768436</c:v>
                </c:pt>
                <c:pt idx="6">
                  <c:v>12969810.21642456</c:v>
                </c:pt>
                <c:pt idx="7">
                  <c:v>10494844.962497236</c:v>
                </c:pt>
                <c:pt idx="8">
                  <c:v>11617211.000102554</c:v>
                </c:pt>
                <c:pt idx="9">
                  <c:v>14367435.901336765</c:v>
                </c:pt>
                <c:pt idx="10">
                  <c:v>15555972.946898736</c:v>
                </c:pt>
                <c:pt idx="11">
                  <c:v>16638258.418787573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6-447C-963D-090C2E78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2528"/>
        <c:axId val="257056832"/>
      </c:lineChart>
      <c:catAx>
        <c:axId val="2106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57056832"/>
        <c:crosses val="autoZero"/>
        <c:auto val="1"/>
        <c:lblAlgn val="ctr"/>
        <c:lblOffset val="0"/>
        <c:noMultiLvlLbl val="0"/>
      </c:catAx>
      <c:valAx>
        <c:axId val="25705683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21065025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09897790051296E-3"/>
                <c:y val="0.1129359529379616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511407270964341"/>
          <c:y val="1.5683425181158353E-2"/>
          <c:w val="0.16945857472395306"/>
          <c:h val="0.13065886582224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0E3D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[bdr-colors.xlsx]2!расходы_структура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  <a:latin typeface="Fira Sans Medium" panose="020B0603050000020004" pitchFamily="34" charset="0"/>
              </a:rPr>
              <a:t>Структура расходов</a:t>
            </a:r>
          </a:p>
        </c:rich>
      </c:tx>
      <c:layout>
        <c:manualLayout>
          <c:xMode val="edge"/>
          <c:yMode val="edge"/>
          <c:x val="1.3381953729101439E-3"/>
          <c:y val="4.1891940666383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A5A7A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648D9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A5A7A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648D9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A8B9B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96947B"/>
          </a:solidFill>
          <a:ln>
            <a:solidFill>
              <a:srgbClr val="96947B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950197928221768"/>
          <c:y val="9.768560177236521E-2"/>
          <c:w val="0.47450576676968431"/>
          <c:h val="0.873343203309974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'2'!$R$7:$R$8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A8B9B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'2'!$R$9:$R$21</c:f>
              <c:numCache>
                <c:formatCode>#,##0</c:formatCode>
                <c:ptCount val="13"/>
                <c:pt idx="0">
                  <c:v>217642</c:v>
                </c:pt>
                <c:pt idx="1">
                  <c:v>582314</c:v>
                </c:pt>
                <c:pt idx="2">
                  <c:v>1216003</c:v>
                </c:pt>
                <c:pt idx="3">
                  <c:v>1208088</c:v>
                </c:pt>
                <c:pt idx="4">
                  <c:v>1800000</c:v>
                </c:pt>
                <c:pt idx="5">
                  <c:v>3000000</c:v>
                </c:pt>
                <c:pt idx="6">
                  <c:v>3240000</c:v>
                </c:pt>
                <c:pt idx="7">
                  <c:v>5491200</c:v>
                </c:pt>
                <c:pt idx="8">
                  <c:v>5397622.835578803</c:v>
                </c:pt>
                <c:pt idx="9">
                  <c:v>9523000</c:v>
                </c:pt>
                <c:pt idx="10">
                  <c:v>14864850</c:v>
                </c:pt>
                <c:pt idx="11">
                  <c:v>15000000</c:v>
                </c:pt>
                <c:pt idx="12">
                  <c:v>104618923.19580731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4-4C42-94EC-771E7FF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8489536"/>
        <c:axId val="121946912"/>
      </c:barChart>
      <c:barChart>
        <c:barDir val="bar"/>
        <c:grouping val="clustered"/>
        <c:varyColors val="0"/>
        <c:ser>
          <c:idx val="1"/>
          <c:order val="1"/>
          <c:tx>
            <c:strRef>
              <c:f>'2'!$S$7:$S$8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6947B"/>
            </a:solidFill>
            <a:ln>
              <a:solidFill>
                <a:srgbClr val="96947B"/>
              </a:solidFill>
            </a:ln>
            <a:effectLst/>
          </c:spPr>
          <c:invertIfNegative val="0"/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'2'!$S$9:$S$21</c:f>
              <c:numCache>
                <c:formatCode>#,##0</c:formatCode>
                <c:ptCount val="13"/>
                <c:pt idx="0">
                  <c:v>281702</c:v>
                </c:pt>
                <c:pt idx="1">
                  <c:v>594435</c:v>
                </c:pt>
                <c:pt idx="2">
                  <c:v>1242244</c:v>
                </c:pt>
                <c:pt idx="3">
                  <c:v>1337389</c:v>
                </c:pt>
                <c:pt idx="4">
                  <c:v>1870000</c:v>
                </c:pt>
                <c:pt idx="5">
                  <c:v>3000000</c:v>
                </c:pt>
                <c:pt idx="6">
                  <c:v>3240000</c:v>
                </c:pt>
                <c:pt idx="7">
                  <c:v>4804800</c:v>
                </c:pt>
                <c:pt idx="8">
                  <c:v>5175650.8266378269</c:v>
                </c:pt>
                <c:pt idx="9">
                  <c:v>9645000</c:v>
                </c:pt>
                <c:pt idx="10">
                  <c:v>14759745</c:v>
                </c:pt>
                <c:pt idx="11">
                  <c:v>15000000</c:v>
                </c:pt>
                <c:pt idx="12">
                  <c:v>103124405.70611869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4-4C42-94EC-771E7FF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1936382464"/>
        <c:axId val="2033088816"/>
      </c:barChart>
      <c:catAx>
        <c:axId val="584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21946912"/>
        <c:crosses val="autoZero"/>
        <c:auto val="1"/>
        <c:lblAlgn val="ctr"/>
        <c:lblOffset val="100"/>
        <c:noMultiLvlLbl val="0"/>
      </c:catAx>
      <c:valAx>
        <c:axId val="121946912"/>
        <c:scaling>
          <c:orientation val="minMax"/>
        </c:scaling>
        <c:delete val="1"/>
        <c:axPos val="b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8489536"/>
        <c:crosses val="autoZero"/>
        <c:crossBetween val="between"/>
      </c:valAx>
      <c:valAx>
        <c:axId val="20330888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936382464"/>
        <c:crosses val="max"/>
        <c:crossBetween val="between"/>
      </c:valAx>
      <c:catAx>
        <c:axId val="193638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308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620533010296792"/>
          <c:y val="2.1511417001076984E-2"/>
          <c:w val="0.17483086419753086"/>
          <c:h val="7.4819523509886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0E3D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[bdr-colors.xlsx]2!Сводная таблица2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0" i="0" u="none" strike="noStrike" kern="1200" spc="0" baseline="0">
                <a:solidFill>
                  <a:schemeClr val="tx1"/>
                </a:solidFill>
                <a:latin typeface="Fira Sans Medium" panose="020B0603050000020004" pitchFamily="34" charset="0"/>
                <a:ea typeface="+mn-ea"/>
                <a:cs typeface="+mn-cs"/>
              </a:defRPr>
            </a:pPr>
            <a:r>
              <a:rPr lang="ru-RU">
                <a:latin typeface="Fira Sans Medium" panose="020B0603050000020004" pitchFamily="34" charset="0"/>
              </a:rPr>
              <a:t>Выручка</a:t>
            </a:r>
          </a:p>
        </c:rich>
      </c:tx>
      <c:layout>
        <c:manualLayout>
          <c:xMode val="edge"/>
          <c:yMode val="edge"/>
          <c:x val="1.111789151356078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0" i="0" u="none" strike="noStrike" kern="1200" spc="0" baseline="0">
              <a:solidFill>
                <a:schemeClr val="tx1"/>
              </a:solidFill>
              <a:latin typeface="Fira Sans Medium" panose="020B06030500000200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D241D"/>
            </a:solidFill>
            <a:ln w="9525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A4D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D241D"/>
            </a:solidFill>
            <a:ln w="9525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A4878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D241D"/>
            </a:solidFill>
            <a:ln w="9525">
              <a:solidFill>
                <a:srgbClr val="5D241D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ru-RU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855818721580616"/>
          <c:y val="0.29907858206252769"/>
          <c:w val="0.83830795576245554"/>
          <c:h val="0.584648519813356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'2'!$AG$6:$AG$7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A4878E"/>
            </a:solidFill>
            <a:ln>
              <a:noFill/>
            </a:ln>
            <a:effectLst/>
          </c:spPr>
          <c:invertIfNegative val="0"/>
          <c:cat>
            <c:strRef>
              <c:f>'2'!$AE$8:$AE$19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'2'!$AG$8:$AG$19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2-4305-92AE-2390749B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16065216"/>
        <c:axId val="1652410304"/>
      </c:barChart>
      <c:lineChart>
        <c:grouping val="standard"/>
        <c:varyColors val="0"/>
        <c:ser>
          <c:idx val="0"/>
          <c:order val="0"/>
          <c:tx>
            <c:strRef>
              <c:f>'2'!$AF$6:$AF$7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5D241D"/>
              </a:solidFill>
              <a:ln w="9525">
                <a:solidFill>
                  <a:srgbClr val="5D241D"/>
                </a:solidFill>
              </a:ln>
              <a:effectLst/>
            </c:spPr>
          </c:marker>
          <c:cat>
            <c:strRef>
              <c:f>'2'!$AE$8:$AE$19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'2'!$AF$8:$AF$19</c:f>
              <c:numCache>
                <c:formatCode>#,##0</c:formatCode>
                <c:ptCount val="12"/>
                <c:pt idx="0">
                  <c:v>46910000</c:v>
                </c:pt>
                <c:pt idx="1">
                  <c:v>44653629</c:v>
                </c:pt>
                <c:pt idx="2">
                  <c:v>40752311.939999998</c:v>
                </c:pt>
                <c:pt idx="3">
                  <c:v>48902774.328000009</c:v>
                </c:pt>
                <c:pt idx="4">
                  <c:v>53803810.37115217</c:v>
                </c:pt>
                <c:pt idx="5">
                  <c:v>48922337.393842176</c:v>
                </c:pt>
                <c:pt idx="6">
                  <c:v>41592303.58212281</c:v>
                </c:pt>
                <c:pt idx="7">
                  <c:v>36706431.214269914</c:v>
                </c:pt>
                <c:pt idx="8">
                  <c:v>36713772.500512764</c:v>
                </c:pt>
                <c:pt idx="9">
                  <c:v>48961487.006683826</c:v>
                </c:pt>
                <c:pt idx="10">
                  <c:v>53868407.23449368</c:v>
                </c:pt>
                <c:pt idx="11">
                  <c:v>56328234.593937859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2-4305-92AE-2390749B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65216"/>
        <c:axId val="1652410304"/>
      </c:lineChart>
      <c:catAx>
        <c:axId val="91606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Fira Sans" panose="020B0503050000020004" pitchFamily="34" charset="0"/>
                    <a:ea typeface="+mn-ea"/>
                    <a:cs typeface="+mn-cs"/>
                  </a:defRPr>
                </a:pPr>
                <a:r>
                  <a:rPr lang="ru-RU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Fira Sans" panose="020B0503050000020004" pitchFamily="34" charset="0"/>
                  </a:rPr>
                  <a:t>Тысячи</a:t>
                </a:r>
              </a:p>
            </c:rich>
          </c:tx>
          <c:layout>
            <c:manualLayout>
              <c:xMode val="edge"/>
              <c:yMode val="edge"/>
              <c:x val="1.5566927657060274E-2"/>
              <c:y val="0.13460360402311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ru-RU" sz="10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Fira Sans" panose="020B05030500000200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1652410304"/>
        <c:crosses val="autoZero"/>
        <c:auto val="1"/>
        <c:lblAlgn val="ctr"/>
        <c:lblOffset val="100"/>
        <c:noMultiLvlLbl val="0"/>
      </c:catAx>
      <c:valAx>
        <c:axId val="165241030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E2EFF7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ru-RU"/>
          </a:p>
        </c:txPr>
        <c:crossAx val="91606521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77214858437083"/>
          <c:y val="3.5842811315252285E-2"/>
          <c:w val="0.20156121795264037"/>
          <c:h val="0.16577746814188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0E3D1"/>
      </a:solidFill>
      <a:round/>
    </a:ln>
    <a:effectLst/>
  </c:spPr>
  <c:txPr>
    <a:bodyPr/>
    <a:lstStyle/>
    <a:p>
      <a:pPr>
        <a:defRPr lang="ru-RU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bg1"/>
                </a:solidFill>
                <a:latin typeface="Arial Nova Cond" panose="020B0506020202020204" pitchFamily="34" charset="0"/>
              </a:rPr>
              <a:t>Чистая прибыль</a:t>
            </a:r>
          </a:p>
        </c:rich>
      </c:tx>
      <c:layout>
        <c:manualLayout>
          <c:xMode val="edge"/>
          <c:yMode val="edge"/>
          <c:x val="2.194932548870428E-3"/>
          <c:y val="3.3681698878549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5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8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93483966678079"/>
          <c:y val="0.26996021208204207"/>
          <c:w val="0.86018971813305944"/>
          <c:h val="0.603624367460442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'2'!$AC$7:$AC$8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EDB6A"/>
            </a:solidFill>
            <a:ln>
              <a:noFill/>
            </a:ln>
            <a:effectLst/>
          </c:spPr>
          <c:invertIfNegative val="1"/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'2'!$AC$9:$AC$20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D625-4F1C-B3E7-322B4EB6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06049520"/>
        <c:axId val="2115492224"/>
      </c:barChart>
      <c:lineChart>
        <c:grouping val="standard"/>
        <c:varyColors val="0"/>
        <c:ser>
          <c:idx val="0"/>
          <c:order val="0"/>
          <c:tx>
            <c:strRef>
              <c:f>'2'!$AB$7:$AB$8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'2'!$AB$9:$AB$20</c:f>
              <c:numCache>
                <c:formatCode>#,##0</c:formatCode>
                <c:ptCount val="12"/>
                <c:pt idx="0">
                  <c:v>158334.79999999702</c:v>
                </c:pt>
                <c:pt idx="1">
                  <c:v>1227539.7599999993</c:v>
                </c:pt>
                <c:pt idx="2">
                  <c:v>296194.58759999869</c:v>
                </c:pt>
                <c:pt idx="3">
                  <c:v>163215.57511999458</c:v>
                </c:pt>
                <c:pt idx="4">
                  <c:v>2559062.5550992712</c:v>
                </c:pt>
                <c:pt idx="5">
                  <c:v>331354.10581551341</c:v>
                </c:pt>
                <c:pt idx="6">
                  <c:v>596678.95474188775</c:v>
                </c:pt>
                <c:pt idx="7">
                  <c:v>506043.77348752471</c:v>
                </c:pt>
                <c:pt idx="8">
                  <c:v>338303.12759737077</c:v>
                </c:pt>
                <c:pt idx="9">
                  <c:v>397271.82042744604</c:v>
                </c:pt>
                <c:pt idx="10">
                  <c:v>587090.55155868526</c:v>
                </c:pt>
                <c:pt idx="11">
                  <c:v>3442671.9074874846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5-4F1C-B3E7-322B4EB6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9520"/>
        <c:axId val="2115492224"/>
      </c:lineChart>
      <c:catAx>
        <c:axId val="21060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5492224"/>
        <c:crosses val="autoZero"/>
        <c:auto val="1"/>
        <c:lblAlgn val="ctr"/>
        <c:lblOffset val="0"/>
        <c:noMultiLvlLbl val="0"/>
      </c:catAx>
      <c:valAx>
        <c:axId val="21154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F2930">
                  <a:alpha val="30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049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3334474495035931E-4"/>
                <c:y val="0.1241689334287759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70943028715175"/>
          <c:y val="5.3304700548795041E-3"/>
          <c:w val="0.19988644928044022"/>
          <c:h val="0.13349319971367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F2930">
        <a:alpha val="93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[bdr-colors.xlsx]2!выручка_валприбыль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bg1"/>
                </a:solidFill>
                <a:latin typeface="Arial Nova Cond" panose="020B0506020202020204" pitchFamily="34" charset="0"/>
              </a:rPr>
              <a:t>Выручка и валовая</a:t>
            </a:r>
            <a:r>
              <a:rPr lang="ru-RU" sz="1200" b="0" baseline="0">
                <a:solidFill>
                  <a:schemeClr val="bg1"/>
                </a:solidFill>
                <a:latin typeface="Arial Nova Cond" panose="020B0506020202020204" pitchFamily="34" charset="0"/>
              </a:rPr>
              <a:t> прибыль</a:t>
            </a:r>
            <a:endParaRPr lang="ru-RU" sz="1200" b="0">
              <a:solidFill>
                <a:schemeClr val="bg1"/>
              </a:solidFill>
              <a:latin typeface="Arial Nova Cond" panose="020B0506020202020204" pitchFamily="34" charset="0"/>
            </a:endParaRPr>
          </a:p>
        </c:rich>
      </c:tx>
      <c:layout>
        <c:manualLayout>
          <c:xMode val="edge"/>
          <c:yMode val="edge"/>
          <c:x val="5.1172189512432662E-3"/>
          <c:y val="1.2269148174659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34925" cap="rnd">
            <a:solidFill>
              <a:srgbClr val="6E624B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72650481676266"/>
          <c:y val="0.3401013690839213"/>
          <c:w val="0.85713374530030162"/>
          <c:h val="0.54050158534139492"/>
        </c:manualLayout>
      </c:layout>
      <c:lineChart>
        <c:grouping val="standard"/>
        <c:varyColors val="0"/>
        <c:ser>
          <c:idx val="0"/>
          <c:order val="0"/>
          <c:tx>
            <c:strRef>
              <c:f>'2'!$F$6:$F$7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name>тренд1</c:name>
            <c:spPr>
              <a:ln w="19050" cap="rnd">
                <a:solidFill>
                  <a:schemeClr val="bg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'2'!$F$8:$F$19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E-4D10-ACA4-DD7CE934AC72}"/>
            </c:ext>
          </c:extLst>
        </c:ser>
        <c:ser>
          <c:idx val="1"/>
          <c:order val="1"/>
          <c:tx>
            <c:strRef>
              <c:f>'2'!$G$6:$G$7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ln w="34925" cap="rnd">
              <a:solidFill>
                <a:srgbClr val="6E624B"/>
              </a:solidFill>
              <a:round/>
            </a:ln>
            <a:effectLst/>
          </c:spPr>
          <c:marker>
            <c:symbol val="none"/>
          </c:marker>
          <c:trendline>
            <c:name>тренд2</c:name>
            <c:spPr>
              <a:ln w="19050" cap="rnd">
                <a:solidFill>
                  <a:srgbClr val="6E624B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'2'!$G$8:$G$19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4E-4D10-ACA4-DD7CE934A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45568"/>
        <c:axId val="2105898784"/>
      </c:lineChart>
      <c:catAx>
        <c:axId val="13098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898784"/>
        <c:crosses val="autoZero"/>
        <c:auto val="1"/>
        <c:lblAlgn val="ctr"/>
        <c:lblOffset val="0"/>
        <c:noMultiLvlLbl val="0"/>
      </c:catAx>
      <c:valAx>
        <c:axId val="21058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F2930">
                  <a:alpha val="3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98455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10630149289163E-3"/>
                <c:y val="0.1200233834407062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160189460948702"/>
          <c:y val="7.2259603913147237E-3"/>
          <c:w val="0.34597617151021026"/>
          <c:h val="0.14540300644237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F2930">
        <a:alpha val="93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[bdr-colors.xlsx]2!чистприбыль_структура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bg1"/>
                </a:solidFill>
                <a:latin typeface="Arial Nova Cond" panose="020B0506020202020204" pitchFamily="34" charset="0"/>
              </a:rPr>
              <a:t>Прибыли</a:t>
            </a:r>
            <a:r>
              <a:rPr lang="ru-RU" sz="1200" baseline="0">
                <a:solidFill>
                  <a:schemeClr val="bg1"/>
                </a:solidFill>
                <a:latin typeface="Arial Nova Cond" panose="020B0506020202020204" pitchFamily="34" charset="0"/>
              </a:rPr>
              <a:t> и расходы</a:t>
            </a:r>
            <a:endParaRPr lang="ru-RU" sz="1200">
              <a:solidFill>
                <a:schemeClr val="bg1"/>
              </a:solidFill>
              <a:latin typeface="Arial Nova Cond" panose="020B0506020202020204" pitchFamily="34" charset="0"/>
            </a:endParaRPr>
          </a:p>
        </c:rich>
      </c:tx>
      <c:layout>
        <c:manualLayout>
          <c:xMode val="edge"/>
          <c:yMode val="edge"/>
          <c:x val="1.7229963088865592E-3"/>
          <c:y val="3.8885311049868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rgbClr val="F2BAA9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1750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31750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31750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31750" cap="rnd">
            <a:solidFill>
              <a:srgbClr val="6E624B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588274243579163"/>
          <c:y val="0.20018497987315476"/>
          <c:w val="0.84701714844682918"/>
          <c:h val="0.7077207821092622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'2'!$X$7:$X$8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'2'!$X$9:$X$20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C-4E7B-A788-FE3F4A3B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051600"/>
        <c:axId val="134626832"/>
      </c:barChart>
      <c:lineChart>
        <c:grouping val="standard"/>
        <c:varyColors val="0"/>
        <c:ser>
          <c:idx val="0"/>
          <c:order val="0"/>
          <c:tx>
            <c:strRef>
              <c:f>'2'!$V$7:$V$8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'2'!$V$9:$V$20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C-4E7B-A788-FE3F4A3B854A}"/>
            </c:ext>
          </c:extLst>
        </c:ser>
        <c:ser>
          <c:idx val="1"/>
          <c:order val="1"/>
          <c:tx>
            <c:strRef>
              <c:f>'2'!$W$7:$W$8</c:f>
              <c:strCache>
                <c:ptCount val="1"/>
                <c:pt idx="0">
                  <c:v>вал.прибыль</c:v>
                </c:pt>
              </c:strCache>
            </c:strRef>
          </c:tx>
          <c:spPr>
            <a:ln w="31750" cap="rnd">
              <a:solidFill>
                <a:srgbClr val="6E624B"/>
              </a:solidFill>
              <a:round/>
            </a:ln>
            <a:effectLst/>
          </c:spPr>
          <c:marker>
            <c:symbol val="none"/>
          </c:marker>
          <c:cat>
            <c:strRef>
              <c:f>'2'!$U$9:$U$20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'2'!$W$9:$W$20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C-4E7B-A788-FE3F4A3B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51600"/>
        <c:axId val="134626832"/>
      </c:lineChart>
      <c:catAx>
        <c:axId val="210605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26832"/>
        <c:crosses val="autoZero"/>
        <c:auto val="1"/>
        <c:lblAlgn val="ctr"/>
        <c:lblOffset val="0"/>
        <c:noMultiLvlLbl val="0"/>
      </c:catAx>
      <c:valAx>
        <c:axId val="1346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F2930">
                  <a:alpha val="30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051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812282045725057E-3"/>
                <c:y val="8.3744455684382532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075022048946922"/>
          <c:y val="8.269157463957293E-4"/>
          <c:w val="0.6064723655130132"/>
          <c:h val="0.1162475972562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F2930">
        <a:alpha val="93000"/>
      </a:srgbClr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[bdr-colors.xlsx]2!доля_валприбыли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bg1"/>
                </a:solidFill>
                <a:latin typeface="Arial Nova Cond" panose="020B0506020202020204" pitchFamily="34" charset="0"/>
              </a:rPr>
              <a:t>Доля валовой прибыли</a:t>
            </a:r>
            <a:r>
              <a:rPr lang="ru-RU" sz="1200" baseline="0">
                <a:solidFill>
                  <a:schemeClr val="bg1"/>
                </a:solidFill>
                <a:latin typeface="Arial Nova Cond" panose="020B0506020202020204" pitchFamily="34" charset="0"/>
              </a:rPr>
              <a:t>, факт</a:t>
            </a:r>
            <a:endParaRPr lang="ru-RU" sz="1200">
              <a:solidFill>
                <a:schemeClr val="bg1"/>
              </a:solidFill>
              <a:latin typeface="Arial Nova Cond" panose="020B0506020202020204" pitchFamily="34" charset="0"/>
            </a:endParaRPr>
          </a:p>
        </c:rich>
      </c:tx>
      <c:layout>
        <c:manualLayout>
          <c:xMode val="edge"/>
          <c:yMode val="edge"/>
          <c:x val="9.8820588432985742E-3"/>
          <c:y val="9.60433105877555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6E624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16666666666666"/>
          <c:y val="0.18716794937182668"/>
          <c:w val="0.79046963958291083"/>
          <c:h val="0.80842278391742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'2'!$J$7:$J$8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'2'!$J$9:$J$13</c:f>
              <c:numCache>
                <c:formatCode>#,##0</c:formatCode>
                <c:ptCount val="5"/>
                <c:pt idx="0">
                  <c:v>971625.73816522944</c:v>
                </c:pt>
                <c:pt idx="1">
                  <c:v>6801380.1671566069</c:v>
                </c:pt>
                <c:pt idx="2">
                  <c:v>107958415.35169218</c:v>
                </c:pt>
                <c:pt idx="3">
                  <c:v>206920296.09074333</c:v>
                </c:pt>
                <c:pt idx="4">
                  <c:v>224913365.31602541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E-4BFD-BB64-C9728FC78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2112135648"/>
        <c:axId val="2106276240"/>
      </c:barChart>
      <c:barChart>
        <c:barDir val="bar"/>
        <c:grouping val="clustered"/>
        <c:varyColors val="0"/>
        <c:ser>
          <c:idx val="1"/>
          <c:order val="1"/>
          <c:tx>
            <c:strRef>
              <c:f>'2'!$K$7:$K$8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solidFill>
              <a:srgbClr val="6E624B"/>
            </a:solidFill>
            <a:ln>
              <a:noFill/>
            </a:ln>
            <a:effectLst/>
          </c:spPr>
          <c:invertIfNegative val="0"/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'2'!$K$9:$K$13</c:f>
              <c:numCache>
                <c:formatCode>#,##0</c:formatCode>
                <c:ptCount val="5"/>
                <c:pt idx="0">
                  <c:v>211490.6341652296</c:v>
                </c:pt>
                <c:pt idx="1">
                  <c:v>3400690.0835783039</c:v>
                </c:pt>
                <c:pt idx="2">
                  <c:v>47888393.941137478</c:v>
                </c:pt>
                <c:pt idx="3">
                  <c:v>70852596.077441424</c:v>
                </c:pt>
                <c:pt idx="4">
                  <c:v>77013691.388523281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4E-4BFD-BB64-C9728FC78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64145392"/>
        <c:axId val="807373376"/>
      </c:barChart>
      <c:catAx>
        <c:axId val="21121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276240"/>
        <c:crosses val="autoZero"/>
        <c:auto val="1"/>
        <c:lblAlgn val="ctr"/>
        <c:lblOffset val="100"/>
        <c:noMultiLvlLbl val="0"/>
      </c:catAx>
      <c:valAx>
        <c:axId val="21062762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112135648"/>
        <c:crosses val="autoZero"/>
        <c:crossBetween val="between"/>
      </c:valAx>
      <c:valAx>
        <c:axId val="80737337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64145392"/>
        <c:crosses val="max"/>
        <c:crossBetween val="between"/>
      </c:valAx>
      <c:catAx>
        <c:axId val="1264145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737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752788356617908"/>
          <c:y val="0.7440648419387883"/>
          <c:w val="0.32296604938271606"/>
          <c:h val="0.20310080209612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F2930">
        <a:alpha val="93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[bdr-colors.xlsx]2!доля_валприбыли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Доля валовой прибыли</a:t>
            </a:r>
            <a:r>
              <a:rPr lang="ru-RU" sz="1200" baseline="0">
                <a:solidFill>
                  <a:schemeClr val="tx1"/>
                </a:solidFill>
              </a:rPr>
              <a:t>, факт</a:t>
            </a:r>
            <a:endParaRPr lang="ru-RU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9.8820588432985742E-3"/>
          <c:y val="9.60433105877555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16666666666666"/>
          <c:y val="0.18716794937182668"/>
          <c:w val="0.79046963958291083"/>
          <c:h val="0.80842278391742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'2'!$J$7:$J$8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'2'!$J$9:$J$13</c:f>
              <c:numCache>
                <c:formatCode>#,##0</c:formatCode>
                <c:ptCount val="5"/>
                <c:pt idx="0">
                  <c:v>971625.73816522944</c:v>
                </c:pt>
                <c:pt idx="1">
                  <c:v>6801380.1671566069</c:v>
                </c:pt>
                <c:pt idx="2">
                  <c:v>107958415.35169218</c:v>
                </c:pt>
                <c:pt idx="3">
                  <c:v>206920296.09074333</c:v>
                </c:pt>
                <c:pt idx="4">
                  <c:v>224913365.31602541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4-435C-8D24-A842A3DB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2112135648"/>
        <c:axId val="2106276240"/>
      </c:barChart>
      <c:barChart>
        <c:barDir val="bar"/>
        <c:grouping val="clustered"/>
        <c:varyColors val="0"/>
        <c:ser>
          <c:idx val="1"/>
          <c:order val="1"/>
          <c:tx>
            <c:strRef>
              <c:f>'2'!$K$7:$K$8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'2'!$I$9:$I$13</c:f>
              <c:strCache>
                <c:ptCount val="5"/>
                <c:pt idx="0">
                  <c:v>Услуги</c:v>
                </c:pt>
                <c:pt idx="1">
                  <c:v>Доставка</c:v>
                </c:pt>
                <c:pt idx="2">
                  <c:v>Велосипеды</c:v>
                </c:pt>
                <c:pt idx="3">
                  <c:v>Доски</c:v>
                </c:pt>
                <c:pt idx="4">
                  <c:v>Лыжи</c:v>
                </c:pt>
              </c:strCache>
            </c:strRef>
          </c:cat>
          <c:val>
            <c:numRef>
              <c:f>'2'!$K$9:$K$13</c:f>
              <c:numCache>
                <c:formatCode>#,##0</c:formatCode>
                <c:ptCount val="5"/>
                <c:pt idx="0">
                  <c:v>211490.6341652296</c:v>
                </c:pt>
                <c:pt idx="1">
                  <c:v>3400690.0835783039</c:v>
                </c:pt>
                <c:pt idx="2">
                  <c:v>47888393.941137478</c:v>
                </c:pt>
                <c:pt idx="3">
                  <c:v>70852596.077441424</c:v>
                </c:pt>
                <c:pt idx="4">
                  <c:v>77013691.388523281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4-435C-8D24-A842A3DB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64145392"/>
        <c:axId val="807373376"/>
      </c:barChart>
      <c:catAx>
        <c:axId val="211213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276240"/>
        <c:crosses val="autoZero"/>
        <c:auto val="1"/>
        <c:lblAlgn val="ctr"/>
        <c:lblOffset val="100"/>
        <c:noMultiLvlLbl val="0"/>
      </c:catAx>
      <c:valAx>
        <c:axId val="21062762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112135648"/>
        <c:crosses val="autoZero"/>
        <c:crossBetween val="between"/>
      </c:valAx>
      <c:valAx>
        <c:axId val="80737337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64145392"/>
        <c:crosses val="max"/>
        <c:crossBetween val="between"/>
      </c:valAx>
      <c:catAx>
        <c:axId val="1264145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737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752788356617908"/>
          <c:y val="0.7440648419387883"/>
          <c:w val="0.32296604938271606"/>
          <c:h val="0.20310080209612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21000">
          <a:schemeClr val="bg1"/>
        </a:gs>
      </a:gsLst>
      <a:lin ang="5400000" scaled="1"/>
    </a:gra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[bdr-colors.xlsx]2!валприбыль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bg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bg1"/>
                </a:solidFill>
                <a:latin typeface="Arial Nova Cond" panose="020B0506020202020204" pitchFamily="34" charset="0"/>
              </a:rPr>
              <a:t>Валовая прибыль</a:t>
            </a:r>
          </a:p>
        </c:rich>
      </c:tx>
      <c:layout>
        <c:manualLayout>
          <c:xMode val="edge"/>
          <c:yMode val="edge"/>
          <c:x val="2.2641483434856862E-3"/>
          <c:y val="5.4013534784324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9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bg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96947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234201494044015"/>
          <c:y val="0.27048167358042585"/>
          <c:w val="0.80542355282512768"/>
          <c:h val="0.6120577761281277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'2'!$C$6:$C$7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6947B"/>
            </a:solidFill>
            <a:ln>
              <a:noFill/>
            </a:ln>
            <a:effectLst/>
          </c:spPr>
          <c:invertIfNegative val="0"/>
          <c:cat>
            <c:strRef>
              <c:f>'2'!$A$8:$A$19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'2'!$C$8:$C$19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9-4207-AC75-6BD69089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22651248"/>
        <c:axId val="129509024"/>
      </c:barChart>
      <c:lineChart>
        <c:grouping val="standard"/>
        <c:varyColors val="0"/>
        <c:ser>
          <c:idx val="0"/>
          <c:order val="0"/>
          <c:tx>
            <c:strRef>
              <c:f>'2'!$B$6:$B$7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'2'!$A$8:$A$19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'2'!$B$8:$B$19</c:f>
              <c:numCache>
                <c:formatCode>#,##0</c:formatCode>
                <c:ptCount val="12"/>
                <c:pt idx="0">
                  <c:v>16036324.999999996</c:v>
                </c:pt>
                <c:pt idx="1">
                  <c:v>17206020</c:v>
                </c:pt>
                <c:pt idx="2">
                  <c:v>15197783.122499999</c:v>
                </c:pt>
                <c:pt idx="3">
                  <c:v>16720504.834499996</c:v>
                </c:pt>
                <c:pt idx="4">
                  <c:v>20066552.746844344</c:v>
                </c:pt>
                <c:pt idx="5">
                  <c:v>17030973.611037828</c:v>
                </c:pt>
                <c:pt idx="6">
                  <c:v>15770438.90985192</c:v>
                </c:pt>
                <c:pt idx="7">
                  <c:v>13006265.679356642</c:v>
                </c:pt>
                <c:pt idx="8">
                  <c:v>14148629.909599267</c:v>
                </c:pt>
                <c:pt idx="9">
                  <c:v>16740662.676871073</c:v>
                </c:pt>
                <c:pt idx="10">
                  <c:v>18418427.136347093</c:v>
                </c:pt>
                <c:pt idx="11">
                  <c:v>22756830.303146929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9-4207-AC75-6BD69089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51248"/>
        <c:axId val="129509024"/>
      </c:lineChart>
      <c:catAx>
        <c:axId val="202265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509024"/>
        <c:crosses val="autoZero"/>
        <c:auto val="1"/>
        <c:lblAlgn val="ctr"/>
        <c:lblOffset val="0"/>
        <c:noMultiLvlLbl val="0"/>
      </c:catAx>
      <c:valAx>
        <c:axId val="1295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F2930">
                  <a:alpha val="30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26512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271823833352164E-3"/>
                <c:y val="0.1138039016317192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104233130997415"/>
          <c:y val="4.8288288619487115E-3"/>
          <c:w val="0.18052536819106699"/>
          <c:h val="0.12975432620880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F2930">
        <a:alpha val="93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[bdr-colors.xlsx]2!расходы_опприбыль</c:name>
    <c:fmtId val="2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bg1"/>
                </a:solidFill>
                <a:latin typeface="Arial Nova Cond" panose="020B0506020202020204" pitchFamily="34" charset="0"/>
              </a:rPr>
              <a:t>Расходы</a:t>
            </a:r>
          </a:p>
        </c:rich>
      </c:tx>
      <c:layout>
        <c:manualLayout>
          <c:xMode val="edge"/>
          <c:yMode val="edge"/>
          <c:x val="4.1613335488032118E-3"/>
          <c:y val="5.35659591948636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5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31750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49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14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75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B9D8EE"/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387000587775133"/>
          <c:y val="0.27145228444791097"/>
          <c:w val="0.83375259386168266"/>
          <c:h val="0.608645489471592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'2'!$O$7:$O$8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9D8EE"/>
            </a:solidFill>
            <a:ln w="31750">
              <a:noFill/>
            </a:ln>
            <a:effectLst/>
          </c:spPr>
          <c:invertIfNegative val="0"/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'2'!$O$9:$O$20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7-49BA-898F-469B338D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502528"/>
        <c:axId val="257056832"/>
      </c:barChart>
      <c:lineChart>
        <c:grouping val="standard"/>
        <c:varyColors val="0"/>
        <c:ser>
          <c:idx val="0"/>
          <c:order val="0"/>
          <c:tx>
            <c:strRef>
              <c:f>'2'!$N$7:$N$8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'2'!$N$9:$N$20</c:f>
              <c:numCache>
                <c:formatCode>#,##0</c:formatCode>
                <c:ptCount val="12"/>
                <c:pt idx="0">
                  <c:v>14026688.5</c:v>
                </c:pt>
                <c:pt idx="1">
                  <c:v>13781167.300000001</c:v>
                </c:pt>
                <c:pt idx="2">
                  <c:v>12772515.888</c:v>
                </c:pt>
                <c:pt idx="3">
                  <c:v>14448065.365600003</c:v>
                </c:pt>
                <c:pt idx="4">
                  <c:v>15058759.552970255</c:v>
                </c:pt>
                <c:pt idx="5">
                  <c:v>14428912.978768436</c:v>
                </c:pt>
                <c:pt idx="6">
                  <c:v>12969810.21642456</c:v>
                </c:pt>
                <c:pt idx="7">
                  <c:v>10494844.962497236</c:v>
                </c:pt>
                <c:pt idx="8">
                  <c:v>11617211.000102554</c:v>
                </c:pt>
                <c:pt idx="9">
                  <c:v>14367435.901336765</c:v>
                </c:pt>
                <c:pt idx="10">
                  <c:v>15555972.946898736</c:v>
                </c:pt>
                <c:pt idx="11">
                  <c:v>16638258.418787573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7-49BA-898F-469B338D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2528"/>
        <c:axId val="257056832"/>
      </c:lineChart>
      <c:catAx>
        <c:axId val="2106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056832"/>
        <c:crosses val="autoZero"/>
        <c:auto val="1"/>
        <c:lblAlgn val="ctr"/>
        <c:lblOffset val="0"/>
        <c:noMultiLvlLbl val="0"/>
      </c:catAx>
      <c:valAx>
        <c:axId val="2570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F2930">
                  <a:alpha val="30000"/>
                </a:srgb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5025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09897790051296E-3"/>
                <c:y val="0.1129359529379616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511407270964341"/>
          <c:y val="1.5683425181158353E-2"/>
          <c:w val="0.16945857472395306"/>
          <c:h val="0.13065886582224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F2930">
        <a:alpha val="93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[bdr-colors.xlsx]2!расходы_структура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bg1"/>
                </a:solidFill>
                <a:latin typeface="Arial Nova Cond" panose="020B0506020202020204" pitchFamily="34" charset="0"/>
              </a:rPr>
              <a:t>Структура расходов</a:t>
            </a:r>
          </a:p>
        </c:rich>
      </c:tx>
      <c:layout>
        <c:manualLayout>
          <c:xMode val="edge"/>
          <c:yMode val="edge"/>
          <c:x val="1.3381953729101439E-3"/>
          <c:y val="4.1891940666383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B9D8E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950197928221768"/>
          <c:y val="9.768560177236521E-2"/>
          <c:w val="0.47450576676968431"/>
          <c:h val="0.873343203309974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'2'!$R$7:$R$8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'2'!$R$9:$R$21</c:f>
              <c:numCache>
                <c:formatCode>#,##0</c:formatCode>
                <c:ptCount val="13"/>
                <c:pt idx="0">
                  <c:v>217642</c:v>
                </c:pt>
                <c:pt idx="1">
                  <c:v>582314</c:v>
                </c:pt>
                <c:pt idx="2">
                  <c:v>1216003</c:v>
                </c:pt>
                <c:pt idx="3">
                  <c:v>1208088</c:v>
                </c:pt>
                <c:pt idx="4">
                  <c:v>1800000</c:v>
                </c:pt>
                <c:pt idx="5">
                  <c:v>3000000</c:v>
                </c:pt>
                <c:pt idx="6">
                  <c:v>3240000</c:v>
                </c:pt>
                <c:pt idx="7">
                  <c:v>5491200</c:v>
                </c:pt>
                <c:pt idx="8">
                  <c:v>5397622.835578803</c:v>
                </c:pt>
                <c:pt idx="9">
                  <c:v>9523000</c:v>
                </c:pt>
                <c:pt idx="10">
                  <c:v>14864850</c:v>
                </c:pt>
                <c:pt idx="11">
                  <c:v>15000000</c:v>
                </c:pt>
                <c:pt idx="12">
                  <c:v>104618923.19580731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7-4F6D-BB6E-E290A9EF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8489536"/>
        <c:axId val="121946912"/>
      </c:barChart>
      <c:barChart>
        <c:barDir val="bar"/>
        <c:grouping val="clustered"/>
        <c:varyColors val="0"/>
        <c:ser>
          <c:idx val="1"/>
          <c:order val="1"/>
          <c:tx>
            <c:strRef>
              <c:f>'2'!$S$7:$S$8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9D8EE"/>
            </a:solidFill>
            <a:ln>
              <a:noFill/>
            </a:ln>
            <a:effectLst/>
          </c:spPr>
          <c:invertIfNegative val="0"/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'2'!$S$9:$S$21</c:f>
              <c:numCache>
                <c:formatCode>#,##0</c:formatCode>
                <c:ptCount val="13"/>
                <c:pt idx="0">
                  <c:v>281702</c:v>
                </c:pt>
                <c:pt idx="1">
                  <c:v>594435</c:v>
                </c:pt>
                <c:pt idx="2">
                  <c:v>1242244</c:v>
                </c:pt>
                <c:pt idx="3">
                  <c:v>1337389</c:v>
                </c:pt>
                <c:pt idx="4">
                  <c:v>1870000</c:v>
                </c:pt>
                <c:pt idx="5">
                  <c:v>3000000</c:v>
                </c:pt>
                <c:pt idx="6">
                  <c:v>3240000</c:v>
                </c:pt>
                <c:pt idx="7">
                  <c:v>4804800</c:v>
                </c:pt>
                <c:pt idx="8">
                  <c:v>5175650.8266378269</c:v>
                </c:pt>
                <c:pt idx="9">
                  <c:v>9645000</c:v>
                </c:pt>
                <c:pt idx="10">
                  <c:v>14759745</c:v>
                </c:pt>
                <c:pt idx="11">
                  <c:v>15000000</c:v>
                </c:pt>
                <c:pt idx="12">
                  <c:v>103124405.70611869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7-4F6D-BB6E-E290A9EF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1936382464"/>
        <c:axId val="2033088816"/>
      </c:barChart>
      <c:catAx>
        <c:axId val="584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946912"/>
        <c:crosses val="autoZero"/>
        <c:auto val="1"/>
        <c:lblAlgn val="ctr"/>
        <c:lblOffset val="100"/>
        <c:noMultiLvlLbl val="0"/>
      </c:catAx>
      <c:valAx>
        <c:axId val="1219469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8489536"/>
        <c:crosses val="autoZero"/>
        <c:crossBetween val="between"/>
      </c:valAx>
      <c:valAx>
        <c:axId val="20330888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936382464"/>
        <c:crosses val="max"/>
        <c:crossBetween val="between"/>
      </c:valAx>
      <c:catAx>
        <c:axId val="193638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308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620520561915555"/>
          <c:y val="0"/>
          <c:w val="0.17483086419753086"/>
          <c:h val="7.4819523509886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F2930">
        <a:alpha val="9300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[bdr-colors.xlsx]2!валприбыль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200">
                <a:solidFill>
                  <a:schemeClr val="tx1"/>
                </a:solidFill>
              </a:rPr>
              <a:t>Валовая прибыль</a:t>
            </a:r>
          </a:p>
        </c:rich>
      </c:tx>
      <c:layout>
        <c:manualLayout>
          <c:xMode val="edge"/>
          <c:yMode val="edge"/>
          <c:x val="2.2641483434856862E-3"/>
          <c:y val="5.4013534784324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9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234201494044015"/>
          <c:y val="0.27048167358042585"/>
          <c:w val="0.80542355282512768"/>
          <c:h val="0.54889974778750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'2'!$C$6:$C$7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'2'!$A$8:$A$19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'2'!$C$8:$C$19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8-4341-91BA-DE69415D7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22651248"/>
        <c:axId val="129509024"/>
      </c:barChart>
      <c:lineChart>
        <c:grouping val="standard"/>
        <c:varyColors val="0"/>
        <c:ser>
          <c:idx val="0"/>
          <c:order val="0"/>
          <c:tx>
            <c:strRef>
              <c:f>'2'!$B$6:$B$7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'2'!$A$8:$A$19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'2'!$B$8:$B$19</c:f>
              <c:numCache>
                <c:formatCode>#,##0</c:formatCode>
                <c:ptCount val="12"/>
                <c:pt idx="0">
                  <c:v>16036324.999999996</c:v>
                </c:pt>
                <c:pt idx="1">
                  <c:v>17206020</c:v>
                </c:pt>
                <c:pt idx="2">
                  <c:v>15197783.122499999</c:v>
                </c:pt>
                <c:pt idx="3">
                  <c:v>16720504.834499996</c:v>
                </c:pt>
                <c:pt idx="4">
                  <c:v>20066552.746844344</c:v>
                </c:pt>
                <c:pt idx="5">
                  <c:v>17030973.611037828</c:v>
                </c:pt>
                <c:pt idx="6">
                  <c:v>15770438.90985192</c:v>
                </c:pt>
                <c:pt idx="7">
                  <c:v>13006265.679356642</c:v>
                </c:pt>
                <c:pt idx="8">
                  <c:v>14148629.909599267</c:v>
                </c:pt>
                <c:pt idx="9">
                  <c:v>16740662.676871073</c:v>
                </c:pt>
                <c:pt idx="10">
                  <c:v>18418427.136347093</c:v>
                </c:pt>
                <c:pt idx="11">
                  <c:v>22756830.303146929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8-4341-91BA-DE69415D7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51248"/>
        <c:axId val="129509024"/>
      </c:lineChart>
      <c:catAx>
        <c:axId val="202265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509024"/>
        <c:crosses val="autoZero"/>
        <c:auto val="1"/>
        <c:lblAlgn val="ctr"/>
        <c:lblOffset val="0"/>
        <c:noMultiLvlLbl val="0"/>
      </c:catAx>
      <c:valAx>
        <c:axId val="1295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26512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271823833352164E-3"/>
                <c:y val="0.11380390163171929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104233130997415"/>
          <c:y val="4.8288288619487115E-3"/>
          <c:w val="0.18052536819106699"/>
          <c:h val="0.12975432620880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[bdr-colors.xlsx]2!расходы_опприбыль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tx1"/>
                </a:solidFill>
              </a:rPr>
              <a:t>Расходы</a:t>
            </a:r>
          </a:p>
        </c:rich>
      </c:tx>
      <c:layout>
        <c:manualLayout>
          <c:xMode val="edge"/>
          <c:yMode val="edge"/>
          <c:x val="4.1613335488032118E-3"/>
          <c:y val="5.356595919486360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5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3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31750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349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</c:pivotFmt>
      <c:pivotFmt>
        <c:idx val="14"/>
        <c:spPr>
          <a:solidFill>
            <a:schemeClr val="accent3">
              <a:lumMod val="40000"/>
              <a:lumOff val="60000"/>
            </a:schemeClr>
          </a:solidFill>
          <a:ln w="317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2">
                <a:lumMod val="75000"/>
              </a:schemeClr>
            </a:solidFill>
            <a:ln w="9525">
              <a:solidFill>
                <a:schemeClr val="tx2">
                  <a:lumMod val="7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387000587775133"/>
          <c:y val="0.27145228444791097"/>
          <c:w val="0.83375259386168266"/>
          <c:h val="0.551026326492664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'2'!$O$7:$O$8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31750">
              <a:noFill/>
            </a:ln>
            <a:effectLst/>
          </c:spPr>
          <c:invertIfNegative val="0"/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'2'!$O$9:$O$20</c:f>
              <c:numCache>
                <c:formatCode>#,##0</c:formatCode>
                <c:ptCount val="12"/>
                <c:pt idx="0">
                  <c:v>12699317</c:v>
                </c:pt>
                <c:pt idx="1">
                  <c:v>13575184.9024</c:v>
                </c:pt>
                <c:pt idx="2">
                  <c:v>12300410.304928001</c:v>
                </c:pt>
                <c:pt idx="3">
                  <c:v>14265152.538796803</c:v>
                </c:pt>
                <c:pt idx="4">
                  <c:v>15237347.921683677</c:v>
                </c:pt>
                <c:pt idx="5">
                  <c:v>14608624.9661166</c:v>
                </c:pt>
                <c:pt idx="6">
                  <c:v>13078538.753105579</c:v>
                </c:pt>
                <c:pt idx="7">
                  <c:v>11752922.807955926</c:v>
                </c:pt>
                <c:pt idx="8">
                  <c:v>10842430.000171836</c:v>
                </c:pt>
                <c:pt idx="9">
                  <c:v>15430739.683779163</c:v>
                </c:pt>
                <c:pt idx="10">
                  <c:v>15027981.793738494</c:v>
                </c:pt>
                <c:pt idx="11">
                  <c:v>15256720.860080458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6-41C5-B856-8F11C72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502528"/>
        <c:axId val="257056832"/>
      </c:barChart>
      <c:lineChart>
        <c:grouping val="standard"/>
        <c:varyColors val="0"/>
        <c:ser>
          <c:idx val="0"/>
          <c:order val="0"/>
          <c:tx>
            <c:strRef>
              <c:f>'2'!$N$7:$N$8</c:f>
              <c:strCache>
                <c:ptCount val="1"/>
                <c:pt idx="0">
                  <c:v>план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strRef>
              <c:f>'2'!$M$9:$M$20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'2'!$N$9:$N$20</c:f>
              <c:numCache>
                <c:formatCode>#,##0</c:formatCode>
                <c:ptCount val="12"/>
                <c:pt idx="0">
                  <c:v>14026688.5</c:v>
                </c:pt>
                <c:pt idx="1">
                  <c:v>13781167.300000001</c:v>
                </c:pt>
                <c:pt idx="2">
                  <c:v>12772515.888</c:v>
                </c:pt>
                <c:pt idx="3">
                  <c:v>14448065.365600003</c:v>
                </c:pt>
                <c:pt idx="4">
                  <c:v>15058759.552970255</c:v>
                </c:pt>
                <c:pt idx="5">
                  <c:v>14428912.978768436</c:v>
                </c:pt>
                <c:pt idx="6">
                  <c:v>12969810.21642456</c:v>
                </c:pt>
                <c:pt idx="7">
                  <c:v>10494844.962497236</c:v>
                </c:pt>
                <c:pt idx="8">
                  <c:v>11617211.000102554</c:v>
                </c:pt>
                <c:pt idx="9">
                  <c:v>14367435.901336765</c:v>
                </c:pt>
                <c:pt idx="10">
                  <c:v>15555972.946898736</c:v>
                </c:pt>
                <c:pt idx="11">
                  <c:v>16638258.418787573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6-41C5-B856-8F11C72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02528"/>
        <c:axId val="257056832"/>
      </c:lineChart>
      <c:catAx>
        <c:axId val="2106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056832"/>
        <c:crosses val="autoZero"/>
        <c:auto val="1"/>
        <c:lblAlgn val="ctr"/>
        <c:lblOffset val="0"/>
        <c:noMultiLvlLbl val="0"/>
      </c:catAx>
      <c:valAx>
        <c:axId val="2570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5025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09897790051296E-3"/>
                <c:y val="0.1129359529379616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511407270964341"/>
          <c:y val="1.5683425181158353E-2"/>
          <c:w val="0.16945857472395306"/>
          <c:h val="0.13065886582224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[bdr-colors.xlsx]2!расходы_структура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tx1"/>
                </a:solidFill>
              </a:rPr>
              <a:t>Структура расходов</a:t>
            </a:r>
          </a:p>
        </c:rich>
      </c:tx>
      <c:layout>
        <c:manualLayout>
          <c:xMode val="edge"/>
          <c:yMode val="edge"/>
          <c:x val="1.3381953729101439E-3"/>
          <c:y val="4.1891940666383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7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950197928221768"/>
          <c:y val="9.768560177236521E-2"/>
          <c:w val="0.47450576676968431"/>
          <c:h val="0.873343203309974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'2'!$R$7:$R$8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'2'!$R$9:$R$21</c:f>
              <c:numCache>
                <c:formatCode>#,##0</c:formatCode>
                <c:ptCount val="13"/>
                <c:pt idx="0">
                  <c:v>217642</c:v>
                </c:pt>
                <c:pt idx="1">
                  <c:v>582314</c:v>
                </c:pt>
                <c:pt idx="2">
                  <c:v>1216003</c:v>
                </c:pt>
                <c:pt idx="3">
                  <c:v>1208088</c:v>
                </c:pt>
                <c:pt idx="4">
                  <c:v>1800000</c:v>
                </c:pt>
                <c:pt idx="5">
                  <c:v>3000000</c:v>
                </c:pt>
                <c:pt idx="6">
                  <c:v>3240000</c:v>
                </c:pt>
                <c:pt idx="7">
                  <c:v>5491200</c:v>
                </c:pt>
                <c:pt idx="8">
                  <c:v>5397622.835578803</c:v>
                </c:pt>
                <c:pt idx="9">
                  <c:v>9523000</c:v>
                </c:pt>
                <c:pt idx="10">
                  <c:v>14864850</c:v>
                </c:pt>
                <c:pt idx="11">
                  <c:v>15000000</c:v>
                </c:pt>
                <c:pt idx="12">
                  <c:v>104618923.19580731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A-433B-AA4E-9EA389BB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8489536"/>
        <c:axId val="121946912"/>
      </c:barChart>
      <c:barChart>
        <c:barDir val="bar"/>
        <c:grouping val="clustered"/>
        <c:varyColors val="0"/>
        <c:ser>
          <c:idx val="1"/>
          <c:order val="1"/>
          <c:tx>
            <c:strRef>
              <c:f>'2'!$S$7:$S$8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'2'!$Q$9:$Q$21</c:f>
              <c:strCache>
                <c:ptCount val="13"/>
                <c:pt idx="0">
                  <c:v>Приобретение ТМЦ и материалов</c:v>
                </c:pt>
                <c:pt idx="1">
                  <c:v>Прочие управленческие расходы</c:v>
                </c:pt>
                <c:pt idx="2">
                  <c:v>Командировочные расходы</c:v>
                </c:pt>
                <c:pt idx="3">
                  <c:v>Расходы на ИТ</c:v>
                </c:pt>
                <c:pt idx="4">
                  <c:v>Аренда офиса</c:v>
                </c:pt>
                <c:pt idx="5">
                  <c:v>Амортизация оборудования</c:v>
                </c:pt>
                <c:pt idx="6">
                  <c:v>Услуги складского хранения</c:v>
                </c:pt>
                <c:pt idx="7">
                  <c:v>ФОТ управленческого персонала</c:v>
                </c:pt>
                <c:pt idx="8">
                  <c:v>Маркетинговые акции</c:v>
                </c:pt>
                <c:pt idx="9">
                  <c:v>Реклама</c:v>
                </c:pt>
                <c:pt idx="10">
                  <c:v>ФОТ коммерческого персонала</c:v>
                </c:pt>
                <c:pt idx="11">
                  <c:v>Аренда</c:v>
                </c:pt>
                <c:pt idx="12">
                  <c:v>Транспортные расходы</c:v>
                </c:pt>
              </c:strCache>
            </c:strRef>
          </c:cat>
          <c:val>
            <c:numRef>
              <c:f>'2'!$S$9:$S$21</c:f>
              <c:numCache>
                <c:formatCode>#,##0</c:formatCode>
                <c:ptCount val="13"/>
                <c:pt idx="0">
                  <c:v>281702</c:v>
                </c:pt>
                <c:pt idx="1">
                  <c:v>594435</c:v>
                </c:pt>
                <c:pt idx="2">
                  <c:v>1242244</c:v>
                </c:pt>
                <c:pt idx="3">
                  <c:v>1337389</c:v>
                </c:pt>
                <c:pt idx="4">
                  <c:v>1870000</c:v>
                </c:pt>
                <c:pt idx="5">
                  <c:v>3000000</c:v>
                </c:pt>
                <c:pt idx="6">
                  <c:v>3240000</c:v>
                </c:pt>
                <c:pt idx="7">
                  <c:v>4804800</c:v>
                </c:pt>
                <c:pt idx="8">
                  <c:v>5175650.8266378269</c:v>
                </c:pt>
                <c:pt idx="9">
                  <c:v>9645000</c:v>
                </c:pt>
                <c:pt idx="10">
                  <c:v>14759745</c:v>
                </c:pt>
                <c:pt idx="11">
                  <c:v>15000000</c:v>
                </c:pt>
                <c:pt idx="12">
                  <c:v>103124405.70611869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A-433B-AA4E-9EA389BB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axId val="1936382464"/>
        <c:axId val="2033088816"/>
      </c:barChart>
      <c:catAx>
        <c:axId val="584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946912"/>
        <c:crosses val="autoZero"/>
        <c:auto val="1"/>
        <c:lblAlgn val="ctr"/>
        <c:lblOffset val="100"/>
        <c:noMultiLvlLbl val="0"/>
      </c:catAx>
      <c:valAx>
        <c:axId val="1219469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8489536"/>
        <c:crosses val="autoZero"/>
        <c:crossBetween val="between"/>
      </c:valAx>
      <c:valAx>
        <c:axId val="20330888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936382464"/>
        <c:crosses val="max"/>
        <c:crossBetween val="between"/>
      </c:valAx>
      <c:catAx>
        <c:axId val="193638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308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620520561915555"/>
          <c:y val="0"/>
          <c:w val="0.17483086419753086"/>
          <c:h val="7.4819523509886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">
          <a:schemeClr val="bg1"/>
        </a:gs>
      </a:gsLst>
      <a:lin ang="5400000" scaled="1"/>
    </a:gra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[bdr-colors.xlsx]2!чистприбыль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Чистая прибыль</a:t>
            </a:r>
          </a:p>
        </c:rich>
      </c:tx>
      <c:layout>
        <c:manualLayout>
          <c:xMode val="edge"/>
          <c:yMode val="edge"/>
          <c:x val="2.194932548870428E-3"/>
          <c:y val="3.3681698878549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6">
              <a:lumMod val="40000"/>
              <a:lumOff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5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</c:pivotFmt>
      <c:pivotFmt>
        <c:idx val="8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EC30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58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EDB6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chemeClr val="tx1"/>
            </a:solidFill>
            <a:ln w="9525"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93483966678079"/>
          <c:y val="0.26996021208204207"/>
          <c:w val="0.86018971813305944"/>
          <c:h val="0.528983253739469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'2'!$AC$7:$AC$8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EDB6A"/>
            </a:solidFill>
            <a:ln>
              <a:noFill/>
            </a:ln>
            <a:effectLst/>
          </c:spPr>
          <c:invertIfNegative val="0"/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'2'!$AC$9:$AC$20</c:f>
              <c:numCache>
                <c:formatCode>#,##0</c:formatCode>
                <c:ptCount val="12"/>
                <c:pt idx="0">
                  <c:v>570598.399999997</c:v>
                </c:pt>
                <c:pt idx="1">
                  <c:v>873336.92647999967</c:v>
                </c:pt>
                <c:pt idx="2">
                  <c:v>74366.680473595858</c:v>
                </c:pt>
                <c:pt idx="3">
                  <c:v>316877.63923775998</c:v>
                </c:pt>
                <c:pt idx="4">
                  <c:v>2092542.2717878371</c:v>
                </c:pt>
                <c:pt idx="5">
                  <c:v>1845429.2863907306</c:v>
                </c:pt>
                <c:pt idx="6">
                  <c:v>68608.620668862757</c:v>
                </c:pt>
                <c:pt idx="7">
                  <c:v>-502483.65014298446</c:v>
                </c:pt>
                <c:pt idx="8">
                  <c:v>-932452.14345083013</c:v>
                </c:pt>
                <c:pt idx="9">
                  <c:v>2023133.203275247</c:v>
                </c:pt>
                <c:pt idx="10">
                  <c:v>1026193.245997788</c:v>
                </c:pt>
                <c:pt idx="11">
                  <c:v>993750.0342345566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2-4B77-AFD5-3BFDAD52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6049520"/>
        <c:axId val="2115492224"/>
      </c:barChart>
      <c:lineChart>
        <c:grouping val="standard"/>
        <c:varyColors val="0"/>
        <c:ser>
          <c:idx val="0"/>
          <c:order val="0"/>
          <c:tx>
            <c:strRef>
              <c:f>'2'!$AB$7:$AB$8</c:f>
              <c:strCache>
                <c:ptCount val="1"/>
                <c:pt idx="0">
                  <c:v>план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'2'!$AA$9:$AA$20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'2'!$AB$9:$AB$20</c:f>
              <c:numCache>
                <c:formatCode>#,##0</c:formatCode>
                <c:ptCount val="12"/>
                <c:pt idx="0">
                  <c:v>158334.79999999702</c:v>
                </c:pt>
                <c:pt idx="1">
                  <c:v>1227539.7599999993</c:v>
                </c:pt>
                <c:pt idx="2">
                  <c:v>296194.58759999869</c:v>
                </c:pt>
                <c:pt idx="3">
                  <c:v>163215.57511999458</c:v>
                </c:pt>
                <c:pt idx="4">
                  <c:v>2559062.5550992712</c:v>
                </c:pt>
                <c:pt idx="5">
                  <c:v>331354.10581551341</c:v>
                </c:pt>
                <c:pt idx="6">
                  <c:v>596678.95474188775</c:v>
                </c:pt>
                <c:pt idx="7">
                  <c:v>506043.77348752471</c:v>
                </c:pt>
                <c:pt idx="8">
                  <c:v>338303.12759737077</c:v>
                </c:pt>
                <c:pt idx="9">
                  <c:v>397271.82042744604</c:v>
                </c:pt>
                <c:pt idx="10">
                  <c:v>587090.55155868526</c:v>
                </c:pt>
                <c:pt idx="11">
                  <c:v>3442671.9074874846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2-4B77-AFD5-3BFDAD52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049520"/>
        <c:axId val="2115492224"/>
      </c:lineChart>
      <c:catAx>
        <c:axId val="21060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5492224"/>
        <c:crosses val="autoZero"/>
        <c:auto val="1"/>
        <c:lblAlgn val="ctr"/>
        <c:lblOffset val="0"/>
        <c:noMultiLvlLbl val="0"/>
      </c:catAx>
      <c:valAx>
        <c:axId val="21154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6049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3334474495035931E-4"/>
                <c:y val="0.1241689334287759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70943028715175"/>
          <c:y val="5.3304700548795041E-3"/>
          <c:w val="0.20290568229715564"/>
          <c:h val="9.6890615696701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[bdr-colors.xlsx]2!выручка_валприбыль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ru-RU" sz="1200" b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Выручка и валовая</a:t>
            </a:r>
            <a:r>
              <a:rPr lang="ru-RU" sz="1200" b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ova Cond" panose="020B0506020202020204" pitchFamily="34" charset="0"/>
              </a:rPr>
              <a:t> прибыль</a:t>
            </a:r>
            <a:endParaRPr lang="ru-RU" sz="1200" b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</a:endParaRPr>
          </a:p>
        </c:rich>
      </c:tx>
      <c:layout>
        <c:manualLayout>
          <c:xMode val="edge"/>
          <c:yMode val="edge"/>
          <c:x val="5.1172189512432662E-3"/>
          <c:y val="1.2269148174659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</c:pivotFmt>
      <c:pivotFmt>
        <c:idx val="7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58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31750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31750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3492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31750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34925" cap="rnd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087964624803539"/>
          <c:y val="0.27120177215703328"/>
          <c:w val="0.85713374530030162"/>
          <c:h val="0.54050158534139492"/>
        </c:manualLayout>
      </c:layout>
      <c:lineChart>
        <c:grouping val="standard"/>
        <c:varyColors val="0"/>
        <c:ser>
          <c:idx val="0"/>
          <c:order val="0"/>
          <c:tx>
            <c:strRef>
              <c:f>'2'!$F$6:$F$7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bg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'2'!$F$8:$F$19</c:f>
              <c:numCache>
                <c:formatCode>#,##0</c:formatCode>
                <c:ptCount val="12"/>
                <c:pt idx="0">
                  <c:v>45648000</c:v>
                </c:pt>
                <c:pt idx="1">
                  <c:v>43886854.511999995</c:v>
                </c:pt>
                <c:pt idx="2">
                  <c:v>40449089.024640001</c:v>
                </c:pt>
                <c:pt idx="3">
                  <c:v>48063035.193984009</c:v>
                </c:pt>
                <c:pt idx="4">
                  <c:v>51309222.10841839</c:v>
                </c:pt>
                <c:pt idx="5">
                  <c:v>48082262.330583006</c:v>
                </c:pt>
                <c:pt idx="6">
                  <c:v>43306498.765527897</c:v>
                </c:pt>
                <c:pt idx="7">
                  <c:v>36790501.539779633</c:v>
                </c:pt>
                <c:pt idx="8">
                  <c:v>34654295.000859186</c:v>
                </c:pt>
                <c:pt idx="9">
                  <c:v>51932283.418895818</c:v>
                </c:pt>
                <c:pt idx="10">
                  <c:v>51370823.968692467</c:v>
                </c:pt>
                <c:pt idx="11">
                  <c:v>52072216.800402291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42-4C2A-AC5F-03D14FA06529}"/>
            </c:ext>
          </c:extLst>
        </c:ser>
        <c:ser>
          <c:idx val="1"/>
          <c:order val="1"/>
          <c:tx>
            <c:strRef>
              <c:f>'2'!$G$6:$G$7</c:f>
              <c:strCache>
                <c:ptCount val="1"/>
                <c:pt idx="0">
                  <c:v>вал. прибыль</c:v>
                </c:pt>
              </c:strCache>
            </c:strRef>
          </c:tx>
          <c:spPr>
            <a:ln w="349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>
                    <a:lumMod val="75000"/>
                    <a:lumOff val="2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'2'!$E$8:$E$19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'2'!$G$8:$G$19</c:f>
              <c:numCache>
                <c:formatCode>#,##0</c:formatCode>
                <c:ptCount val="12"/>
                <c:pt idx="0">
                  <c:v>15528959.999999996</c:v>
                </c:pt>
                <c:pt idx="1">
                  <c:v>16842256.0605</c:v>
                </c:pt>
                <c:pt idx="2">
                  <c:v>14265193.655519996</c:v>
                </c:pt>
                <c:pt idx="3">
                  <c:v>16652601.587844003</c:v>
                </c:pt>
                <c:pt idx="4">
                  <c:v>20012841.761418473</c:v>
                </c:pt>
                <c:pt idx="5">
                  <c:v>19053471.574105013</c:v>
                </c:pt>
                <c:pt idx="6">
                  <c:v>15274168.528941657</c:v>
                </c:pt>
                <c:pt idx="7">
                  <c:v>13204982.157812942</c:v>
                </c:pt>
                <c:pt idx="8">
                  <c:v>11791173.856721006</c:v>
                </c:pt>
                <c:pt idx="9">
                  <c:v>19932696.187873222</c:v>
                </c:pt>
                <c:pt idx="10">
                  <c:v>18118507.351235729</c:v>
                </c:pt>
                <c:pt idx="11">
                  <c:v>18690009.402873654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42-4C2A-AC5F-03D14FA0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845568"/>
        <c:axId val="2105898784"/>
      </c:lineChart>
      <c:catAx>
        <c:axId val="13098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5898784"/>
        <c:crosses val="autoZero"/>
        <c:auto val="1"/>
        <c:lblAlgn val="ctr"/>
        <c:lblOffset val="0"/>
        <c:noMultiLvlLbl val="0"/>
      </c:catAx>
      <c:valAx>
        <c:axId val="210589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98455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10630149289163E-3"/>
                <c:y val="0.1200233834407062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160189460948702"/>
          <c:y val="7.2259603913147237E-3"/>
          <c:w val="0.35839822043466268"/>
          <c:h val="0.18516879249989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8000">
          <a:schemeClr val="bg1"/>
        </a:gs>
      </a:gsLst>
      <a:lin ang="5400000" scaled="1"/>
    </a:gra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image" Target="../media/image1.png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image" Target="../media/image2.jpeg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image" Target="../media/image3.jpe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powerbi.com/view?r=eyJrIjoiZjZjMjdiMTUtOTgzYS00OTcwLWIwNjMtZWI1OWYxNmIzMmZkIiwidCI6ImFiZmVkMDdmLWFjNTYtNDQxNS05ZDFhLWJmZThhNzJhZDhmYiIsImMiOjl9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://www.finalytics.pro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5</xdr:row>
      <xdr:rowOff>0</xdr:rowOff>
    </xdr:from>
    <xdr:to>
      <xdr:col>7</xdr:col>
      <xdr:colOff>1</xdr:colOff>
      <xdr:row>16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21473F4-4F1A-4533-AD9A-5B9F9C5BA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17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BD51683-5A94-432B-B80A-A0AAEDCF5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142876</xdr:colOff>
      <xdr:row>2</xdr:row>
      <xdr:rowOff>6393</xdr:rowOff>
    </xdr:from>
    <xdr:to>
      <xdr:col>2</xdr:col>
      <xdr:colOff>455084</xdr:colOff>
      <xdr:row>3</xdr:row>
      <xdr:rowOff>31954</xdr:rowOff>
    </xdr:to>
    <xdr:pic>
      <xdr:nvPicPr>
        <xdr:cNvPr id="5" name="Рисунок 4" descr="finalytics.pro">
          <a:extLst>
            <a:ext uri="{FF2B5EF4-FFF2-40B4-BE49-F238E27FC236}">
              <a16:creationId xmlns:a16="http://schemas.microsoft.com/office/drawing/2014/main" id="{CC854016-1EE3-4C9B-A03C-176AD40C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6" y="313310"/>
          <a:ext cx="312208" cy="321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4B52C984-4DC4-41DA-9682-EA0D9E2E7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FE1399EF-1899-4279-9B98-2EA537C01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D48E0EF-767C-4D68-B175-05593D038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17</xdr:row>
      <xdr:rowOff>0</xdr:rowOff>
    </xdr:from>
    <xdr:to>
      <xdr:col>18</xdr:col>
      <xdr:colOff>0</xdr:colOff>
      <xdr:row>27</xdr:row>
      <xdr:rowOff>193299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A1532ED1-5727-45D3-9FE9-FB6562C6F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10</xdr:row>
      <xdr:rowOff>44823</xdr:rowOff>
    </xdr:from>
    <xdr:to>
      <xdr:col>23</xdr:col>
      <xdr:colOff>0</xdr:colOff>
      <xdr:row>27</xdr:row>
      <xdr:rowOff>179295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220E288E-4BEC-4DE3-8CBB-9A165ADD8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18</xdr:col>
      <xdr:colOff>100852</xdr:colOff>
      <xdr:row>5</xdr:row>
      <xdr:rowOff>-1</xdr:rowOff>
    </xdr:from>
    <xdr:to>
      <xdr:col>23</xdr:col>
      <xdr:colOff>559</xdr:colOff>
      <xdr:row>9</xdr:row>
      <xdr:rowOff>117102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2" name="дата 1">
              <a:extLst>
                <a:ext uri="{FF2B5EF4-FFF2-40B4-BE49-F238E27FC236}">
                  <a16:creationId xmlns:a16="http://schemas.microsoft.com/office/drawing/2014/main" id="{40291718-FD1B-4EC7-B2DA-6A4F1FD8788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71411" y="1176617"/>
              <a:ext cx="3316941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 или более поздней версии. Не перемещайте ее и не изменяйте ее размер.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7</xdr:col>
      <xdr:colOff>1</xdr:colOff>
      <xdr:row>15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8E33EAC-845A-40DC-B0D5-5FD40177E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D9D9A99-E41C-4BC6-95C6-56725C86E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64432</xdr:colOff>
      <xdr:row>2</xdr:row>
      <xdr:rowOff>15108</xdr:rowOff>
    </xdr:from>
    <xdr:to>
      <xdr:col>2</xdr:col>
      <xdr:colOff>319365</xdr:colOff>
      <xdr:row>2</xdr:row>
      <xdr:rowOff>270952</xdr:rowOff>
    </xdr:to>
    <xdr:pic>
      <xdr:nvPicPr>
        <xdr:cNvPr id="4" name="Рисунок 3" descr="finalytics.pro">
          <a:extLst>
            <a:ext uri="{FF2B5EF4-FFF2-40B4-BE49-F238E27FC236}">
              <a16:creationId xmlns:a16="http://schemas.microsoft.com/office/drawing/2014/main" id="{5780EA23-9E47-44F1-BADB-EF122808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32" y="396108"/>
          <a:ext cx="254933" cy="255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A04166CA-0B32-4298-A4D0-255AB3FC9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13</xdr:col>
      <xdr:colOff>0</xdr:colOff>
      <xdr:row>27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786E88FD-EBFC-4795-98E1-31DA17C6E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18</xdr:col>
      <xdr:colOff>0</xdr:colOff>
      <xdr:row>15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4F9868EC-1507-49F4-94D7-241101BD3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18</xdr:col>
      <xdr:colOff>0</xdr:colOff>
      <xdr:row>26</xdr:row>
      <xdr:rowOff>193299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250F5422-BE33-42BB-92DA-7E7F15194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9</xdr:row>
      <xdr:rowOff>44823</xdr:rowOff>
    </xdr:from>
    <xdr:to>
      <xdr:col>23</xdr:col>
      <xdr:colOff>0</xdr:colOff>
      <xdr:row>26</xdr:row>
      <xdr:rowOff>179295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5BDB6A6E-66E5-4362-B034-26C9E85F0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18</xdr:col>
      <xdr:colOff>100852</xdr:colOff>
      <xdr:row>4</xdr:row>
      <xdr:rowOff>-1</xdr:rowOff>
    </xdr:from>
    <xdr:to>
      <xdr:col>23</xdr:col>
      <xdr:colOff>559</xdr:colOff>
      <xdr:row>8</xdr:row>
      <xdr:rowOff>117100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0" name="дата 2">
              <a:extLst>
                <a:ext uri="{FF2B5EF4-FFF2-40B4-BE49-F238E27FC236}">
                  <a16:creationId xmlns:a16="http://schemas.microsoft.com/office/drawing/2014/main" id="{DEBEC704-7A7B-4480-B8CA-74E6F526D7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07519" y="793749"/>
              <a:ext cx="3307540" cy="9214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 2013 и более поздних версиях. Не перемещайте ее и не изменяйте ее размер.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7</xdr:col>
      <xdr:colOff>1</xdr:colOff>
      <xdr:row>15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AE27562-1EAC-4038-96F0-ED31F8BEE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BEEFBCBB-836C-4DF5-99D1-4C7F7CE15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463A23D-F604-4A0B-B989-4FE0ED4FB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13</xdr:col>
      <xdr:colOff>0</xdr:colOff>
      <xdr:row>27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9AA41F15-FD4A-46FB-97E5-338B4C6DA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18</xdr:col>
      <xdr:colOff>0</xdr:colOff>
      <xdr:row>26</xdr:row>
      <xdr:rowOff>193299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C73A81A8-580A-4316-8209-658FAA638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9</xdr:row>
      <xdr:rowOff>44823</xdr:rowOff>
    </xdr:from>
    <xdr:to>
      <xdr:col>23</xdr:col>
      <xdr:colOff>0</xdr:colOff>
      <xdr:row>26</xdr:row>
      <xdr:rowOff>179295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851817A6-F58F-4AF3-85EC-593230E5A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18</xdr:col>
      <xdr:colOff>100852</xdr:colOff>
      <xdr:row>4</xdr:row>
      <xdr:rowOff>-1</xdr:rowOff>
    </xdr:from>
    <xdr:to>
      <xdr:col>23</xdr:col>
      <xdr:colOff>559</xdr:colOff>
      <xdr:row>8</xdr:row>
      <xdr:rowOff>117100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0" name="дата 3">
              <a:extLst>
                <a:ext uri="{FF2B5EF4-FFF2-40B4-BE49-F238E27FC236}">
                  <a16:creationId xmlns:a16="http://schemas.microsoft.com/office/drawing/2014/main" id="{89D021F0-8D24-4561-BF88-27B8F6FF93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07519" y="793749"/>
              <a:ext cx="3307540" cy="9214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 2013 и более поздних версиях. Не перемещайте ее и не изменяйте ее размер.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18</xdr:col>
      <xdr:colOff>0</xdr:colOff>
      <xdr:row>15</xdr:row>
      <xdr:rowOff>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DD1B3DC-C802-4D5C-A8C3-B01A842C1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7</xdr:col>
      <xdr:colOff>1</xdr:colOff>
      <xdr:row>15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00F46F2-5FCF-4C51-9CF0-F26A716D6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1496C1-F386-41B0-AD42-D093F064D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2A21FA4-54FE-4C39-84FA-F79D87935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13</xdr:col>
      <xdr:colOff>0</xdr:colOff>
      <xdr:row>27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1469848-892D-434B-B43A-688F253E8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18</xdr:col>
      <xdr:colOff>0</xdr:colOff>
      <xdr:row>26</xdr:row>
      <xdr:rowOff>193299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845F0262-D4A2-4360-B0DF-ACC67DEAB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9</xdr:row>
      <xdr:rowOff>126999</xdr:rowOff>
    </xdr:from>
    <xdr:to>
      <xdr:col>23</xdr:col>
      <xdr:colOff>0</xdr:colOff>
      <xdr:row>26</xdr:row>
      <xdr:rowOff>179295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27569FA6-FBE0-4D96-AFE4-470F46179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19</xdr:col>
      <xdr:colOff>0</xdr:colOff>
      <xdr:row>3</xdr:row>
      <xdr:rowOff>190499</xdr:rowOff>
    </xdr:from>
    <xdr:to>
      <xdr:col>23</xdr:col>
      <xdr:colOff>0</xdr:colOff>
      <xdr:row>8</xdr:row>
      <xdr:rowOff>117100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дата 4">
              <a:extLst>
                <a:ext uri="{FF2B5EF4-FFF2-40B4-BE49-F238E27FC236}">
                  <a16:creationId xmlns:a16="http://schemas.microsoft.com/office/drawing/2014/main" id="{4CB2A861-82AD-4CB1-973E-40B94B24568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2769" y="793749"/>
              <a:ext cx="3307540" cy="9214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 2013 и более поздних версиях. Не перемещайте ее и не изменяйте ее размер.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18</xdr:col>
      <xdr:colOff>0</xdr:colOff>
      <xdr:row>15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1000A2C6-0BD7-4AFD-99D0-2C7D58E83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1005416</xdr:colOff>
      <xdr:row>1</xdr:row>
      <xdr:rowOff>31751</xdr:rowOff>
    </xdr:from>
    <xdr:to>
      <xdr:col>23</xdr:col>
      <xdr:colOff>153457</xdr:colOff>
      <xdr:row>27</xdr:row>
      <xdr:rowOff>158750</xdr:rowOff>
    </xdr:to>
    <xdr:pic>
      <xdr:nvPicPr>
        <xdr:cNvPr id="16" name="Рисунок 15" descr="green leafed plant">
          <a:extLst>
            <a:ext uri="{FF2B5EF4-FFF2-40B4-BE49-F238E27FC236}">
              <a16:creationId xmlns:a16="http://schemas.microsoft.com/office/drawing/2014/main" id="{0D2EEBB4-4D16-42DF-B65E-3275AE109C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972" b="1382"/>
        <a:stretch/>
      </xdr:blipFill>
      <xdr:spPr bwMode="auto">
        <a:xfrm>
          <a:off x="5111749" y="222251"/>
          <a:ext cx="9530291" cy="5418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</xdr:colOff>
      <xdr:row>4</xdr:row>
      <xdr:rowOff>0</xdr:rowOff>
    </xdr:from>
    <xdr:to>
      <xdr:col>7</xdr:col>
      <xdr:colOff>1</xdr:colOff>
      <xdr:row>15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5088DC2-996D-4152-A441-30786C69E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81F6539-886A-4F3F-AFFF-3B6A79237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93617CEF-1B9A-46EC-8E5B-0393A3615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13</xdr:col>
      <xdr:colOff>0</xdr:colOff>
      <xdr:row>27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D4FE8FA0-79A9-4489-AEA5-2A5272DF0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18</xdr:col>
      <xdr:colOff>0</xdr:colOff>
      <xdr:row>26</xdr:row>
      <xdr:rowOff>193299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248B4B5-15C9-4D87-A1B2-6C94B97F0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9</xdr:row>
      <xdr:rowOff>44823</xdr:rowOff>
    </xdr:from>
    <xdr:to>
      <xdr:col>23</xdr:col>
      <xdr:colOff>0</xdr:colOff>
      <xdr:row>26</xdr:row>
      <xdr:rowOff>179295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CAAE4A9D-76CC-47E9-A98D-C56A936C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18</xdr:col>
      <xdr:colOff>100852</xdr:colOff>
      <xdr:row>4</xdr:row>
      <xdr:rowOff>-1</xdr:rowOff>
    </xdr:from>
    <xdr:to>
      <xdr:col>23</xdr:col>
      <xdr:colOff>559</xdr:colOff>
      <xdr:row>8</xdr:row>
      <xdr:rowOff>117100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дата 5">
              <a:extLst>
                <a:ext uri="{FF2B5EF4-FFF2-40B4-BE49-F238E27FC236}">
                  <a16:creationId xmlns:a16="http://schemas.microsoft.com/office/drawing/2014/main" id="{732E7990-5944-405B-928F-F6EF36C81F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81602" y="867832"/>
              <a:ext cx="3307540" cy="9214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 2013 и более поздних версиях. Не перемещайте ее и не изменяйте ее размер.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18</xdr:col>
      <xdr:colOff>0</xdr:colOff>
      <xdr:row>15</xdr:row>
      <xdr:rowOff>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25ED251F-EEB9-4903-BB48-D55439546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158750</xdr:rowOff>
    </xdr:from>
    <xdr:to>
      <xdr:col>24</xdr:col>
      <xdr:colOff>21167</xdr:colOff>
      <xdr:row>28</xdr:row>
      <xdr:rowOff>21167</xdr:rowOff>
    </xdr:to>
    <xdr:pic>
      <xdr:nvPicPr>
        <xdr:cNvPr id="11" name="Рисунок 10" descr="https://images.unsplash.com/photo-1556830996-7bd28af1af39?ixlib=rb-1.2.1&amp;auto=format&amp;fit=crop&amp;w=1000&amp;q=80">
          <a:extLst>
            <a:ext uri="{FF2B5EF4-FFF2-40B4-BE49-F238E27FC236}">
              <a16:creationId xmlns:a16="http://schemas.microsoft.com/office/drawing/2014/main" id="{17FAB074-D338-4B73-8155-CCB7D35ACA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4" t="16304" r="74" b="24959"/>
        <a:stretch/>
      </xdr:blipFill>
      <xdr:spPr bwMode="auto">
        <a:xfrm>
          <a:off x="232833" y="158750"/>
          <a:ext cx="14298084" cy="5577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</xdr:colOff>
      <xdr:row>4</xdr:row>
      <xdr:rowOff>0</xdr:rowOff>
    </xdr:from>
    <xdr:to>
      <xdr:col>7</xdr:col>
      <xdr:colOff>1</xdr:colOff>
      <xdr:row>15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FB7DAA3-4DE1-4658-8202-BC6BBC85C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0705984-756C-46D4-A0FB-7A514C3D5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DB6E6100-FB85-4937-9884-63234EC1C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13</xdr:col>
      <xdr:colOff>0</xdr:colOff>
      <xdr:row>27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B6D6674A-1914-485D-8F1F-7ECB79A9A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18</xdr:col>
      <xdr:colOff>0</xdr:colOff>
      <xdr:row>15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E7A10002-D3D7-4CA3-9D6E-D32EE21B9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18</xdr:col>
      <xdr:colOff>0</xdr:colOff>
      <xdr:row>26</xdr:row>
      <xdr:rowOff>193299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DEB0D60A-5745-4E22-8E10-973AC6392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9</xdr:row>
      <xdr:rowOff>44823</xdr:rowOff>
    </xdr:from>
    <xdr:to>
      <xdr:col>23</xdr:col>
      <xdr:colOff>0</xdr:colOff>
      <xdr:row>26</xdr:row>
      <xdr:rowOff>179295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3E9B8FFA-38F8-457A-AF62-AB6EDE8AC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18</xdr:col>
      <xdr:colOff>100852</xdr:colOff>
      <xdr:row>4</xdr:row>
      <xdr:rowOff>-1</xdr:rowOff>
    </xdr:from>
    <xdr:to>
      <xdr:col>23</xdr:col>
      <xdr:colOff>559</xdr:colOff>
      <xdr:row>8</xdr:row>
      <xdr:rowOff>117100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0" name="дата 6">
              <a:extLst>
                <a:ext uri="{FF2B5EF4-FFF2-40B4-BE49-F238E27FC236}">
                  <a16:creationId xmlns:a16="http://schemas.microsoft.com/office/drawing/2014/main" id="{EF5351B0-3E50-4C4B-A5C7-5253B1E680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07519" y="867832"/>
              <a:ext cx="3307540" cy="9214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 2013 и более поздних версиях. Не перемещайте ее и не изменяйте ее размер.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158750</xdr:rowOff>
    </xdr:from>
    <xdr:to>
      <xdr:col>22</xdr:col>
      <xdr:colOff>814917</xdr:colOff>
      <xdr:row>3</xdr:row>
      <xdr:rowOff>116417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119543F9-C1E7-4460-8B33-083B57E94C32}"/>
            </a:ext>
          </a:extLst>
        </xdr:cNvPr>
        <xdr:cNvSpPr/>
      </xdr:nvSpPr>
      <xdr:spPr>
        <a:xfrm>
          <a:off x="317500" y="349250"/>
          <a:ext cx="14086417" cy="444500"/>
        </a:xfrm>
        <a:prstGeom prst="rect">
          <a:avLst/>
        </a:prstGeom>
        <a:solidFill>
          <a:srgbClr val="0F2930">
            <a:alpha val="8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2000">
              <a:solidFill>
                <a:srgbClr val="F0E3D1"/>
              </a:solidFill>
              <a:latin typeface="Fira Sans Medium" panose="020B0603050000020004" pitchFamily="34" charset="0"/>
            </a:rPr>
            <a:t>БДР</a:t>
          </a:r>
          <a:r>
            <a:rPr lang="ru-RU" sz="2000" baseline="0">
              <a:solidFill>
                <a:srgbClr val="F0E3D1"/>
              </a:solidFill>
              <a:latin typeface="Fira Sans Medium" panose="020B0603050000020004" pitchFamily="34" charset="0"/>
            </a:rPr>
            <a:t> если не нравится начальник</a:t>
          </a:r>
          <a:endParaRPr lang="ru-RU" sz="2000">
            <a:solidFill>
              <a:srgbClr val="F0E3D1"/>
            </a:solidFill>
            <a:latin typeface="Fira Sans Medium" panose="020B06030500000200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A33D97-9E19-4A78-AD3E-6B1414DD2C64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475DDC20-F082-4F1B-87A1-65D801261406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2758E-11CF-4D8A-9CFB-F177E26DE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5" name="Рисунок 4">
          <a:hlinkClick xmlns:r="http://schemas.openxmlformats.org/officeDocument/2006/relationships" r:id="rId3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id="{A55E81F1-7B00-4B52-A321-5DC1AC24A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танислав Салостей" refreshedDate="43613.541374305554" createdVersion="6" refreshedVersion="6" minRefreshableVersion="3" recordCount="1385" xr:uid="{1DAE6DBC-E64A-435A-ABF7-E80448FF1E3E}">
  <cacheSource type="worksheet">
    <worksheetSource name="бдр_2"/>
  </cacheSource>
  <cacheFields count="11">
    <cacheField name="дата" numFmtId="14">
      <sharedItems containsSemiMixedTypes="0" containsNonDate="0" containsDate="1" containsString="0" minDate="2017-01-01T00:00:00" maxDate="2017-12-02T00:00:00" count="12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  <fieldGroup par="10" base="0">
        <rangePr groupBy="days" startDate="2017-01-01T00:00:00" endDate="2017-12-02T00:00:00"/>
        <groupItems count="368">
          <s v="&lt;01.01.2017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2.12.2017"/>
        </groupItems>
      </fieldGroup>
    </cacheField>
    <cacheField name="тип" numFmtId="0">
      <sharedItems count="2">
        <s v="план"/>
        <s v="факт"/>
      </sharedItems>
    </cacheField>
    <cacheField name="показатель" numFmtId="0">
      <sharedItems count="11">
        <s v="выручка"/>
        <s v="себестоимость"/>
        <s v="прибыль 1уровень"/>
        <s v="расходы"/>
        <s v="прибыль 2уровень"/>
        <s v="прочие доходы"/>
        <s v="прочие расходы"/>
        <s v="прибыль 3уровень"/>
        <s v="налог на прибыль"/>
        <s v="прибыль 4уровень"/>
        <s v="прибыль" u="1"/>
      </sharedItems>
    </cacheField>
    <cacheField name="раздел" numFmtId="0">
      <sharedItems/>
    </cacheField>
    <cacheField name="сумма раздела" numFmtId="0">
      <sharedItems count="2">
        <s v="сумма по разделу"/>
        <s v=""/>
      </sharedItems>
    </cacheField>
    <cacheField name="группа" numFmtId="0">
      <sharedItems count="21">
        <s v="Группа"/>
        <s v="Оптовая торговля"/>
        <s v="Сервис"/>
        <s v="Аренда офиса"/>
        <s v="ФОТ управленческого персонала"/>
        <s v="Расходы на ИТ"/>
        <s v="Приобретение ТМЦ и материалов"/>
        <s v="Прочие управленческие расходы"/>
        <s v="Аренда"/>
        <s v="ФОТ коммерческого персонала"/>
        <s v="Транспортные расходы"/>
        <s v="Услуги складского хранения"/>
        <s v="Амортизация оборудования"/>
        <s v="Реклама"/>
        <s v="Маркетинговые акции"/>
        <s v="Командировочные расходы"/>
        <s v="Прочие внереализационные доходы"/>
        <s v="Проценты к уплате"/>
        <s v="Прочие внереализационные расходы "/>
        <s v="Проценты к получению"/>
        <s v="Аренда коммерческих помещений" u="1"/>
      </sharedItems>
    </cacheField>
    <cacheField name="сумма группы" numFmtId="0">
      <sharedItems count="2">
        <s v=""/>
        <s v="сумма по группе"/>
      </sharedItems>
    </cacheField>
    <cacheField name="статья" numFmtId="0">
      <sharedItems count="16">
        <s v=""/>
        <s v="Лыжи"/>
        <s v="Доски"/>
        <s v="Велосипеды"/>
        <s v="Доставка"/>
        <s v="Услуги"/>
        <s v="Заработная плата"/>
        <s v="Бонусы"/>
        <s v="Отчисления от ФОТ"/>
        <s v="Оборудование"/>
        <s v="Программы"/>
        <s v="Расходные материалы"/>
        <s v="Ж/д транспорт"/>
        <s v="Автотранспорт"/>
        <s v="Обслуживание оборудования" u="1"/>
        <s v="Доставка покупателям" u="1"/>
      </sharedItems>
    </cacheField>
    <cacheField name="код" numFmtId="0">
      <sharedItems/>
    </cacheField>
    <cacheField name="Значение" numFmtId="3">
      <sharedItems containsSemiMixedTypes="0" containsString="0" containsNumber="1" minValue="-932452.14345083013" maxValue="56328234.593937859"/>
    </cacheField>
    <cacheField name="Месяцы" numFmtId="0" databaseField="0">
      <fieldGroup base="0">
        <rangePr groupBy="months" startDate="2017-01-01T00:00:00" endDate="2017-12-02T00:00:00"/>
        <groupItems count="14">
          <s v="&lt;01.01.2017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5">
  <r>
    <x v="0"/>
    <x v="0"/>
    <x v="0"/>
    <s v="Выручка"/>
    <x v="0"/>
    <x v="0"/>
    <x v="0"/>
    <x v="0"/>
    <s v="1"/>
    <n v="46910000"/>
  </r>
  <r>
    <x v="0"/>
    <x v="0"/>
    <x v="0"/>
    <s v="Выручка"/>
    <x v="1"/>
    <x v="1"/>
    <x v="1"/>
    <x v="0"/>
    <s v="1.1"/>
    <n v="46250000"/>
  </r>
  <r>
    <x v="0"/>
    <x v="0"/>
    <x v="0"/>
    <s v="Выручка"/>
    <x v="1"/>
    <x v="1"/>
    <x v="0"/>
    <x v="1"/>
    <s v="1.1.1"/>
    <n v="17500000"/>
  </r>
  <r>
    <x v="0"/>
    <x v="0"/>
    <x v="0"/>
    <s v="Выручка"/>
    <x v="1"/>
    <x v="1"/>
    <x v="0"/>
    <x v="2"/>
    <s v="1.1.2"/>
    <n v="18750000"/>
  </r>
  <r>
    <x v="0"/>
    <x v="0"/>
    <x v="0"/>
    <s v="Выручка"/>
    <x v="1"/>
    <x v="1"/>
    <x v="0"/>
    <x v="3"/>
    <s v="1.1.3"/>
    <n v="10000000"/>
  </r>
  <r>
    <x v="0"/>
    <x v="0"/>
    <x v="0"/>
    <s v="Выручка"/>
    <x v="1"/>
    <x v="2"/>
    <x v="1"/>
    <x v="0"/>
    <s v="1.2"/>
    <n v="660000"/>
  </r>
  <r>
    <x v="0"/>
    <x v="0"/>
    <x v="0"/>
    <s v="Выручка"/>
    <x v="1"/>
    <x v="2"/>
    <x v="0"/>
    <x v="4"/>
    <s v="1.2.1"/>
    <n v="577500"/>
  </r>
  <r>
    <x v="0"/>
    <x v="0"/>
    <x v="0"/>
    <s v="Выручка"/>
    <x v="1"/>
    <x v="2"/>
    <x v="0"/>
    <x v="5"/>
    <s v="1.2.2"/>
    <n v="82500"/>
  </r>
  <r>
    <x v="0"/>
    <x v="0"/>
    <x v="1"/>
    <s v="Себестоимость продаж"/>
    <x v="0"/>
    <x v="2"/>
    <x v="0"/>
    <x v="0"/>
    <s v="2"/>
    <n v="30873675.000000004"/>
  </r>
  <r>
    <x v="0"/>
    <x v="0"/>
    <x v="1"/>
    <s v="Себестоимость продаж"/>
    <x v="1"/>
    <x v="1"/>
    <x v="1"/>
    <x v="0"/>
    <s v="2.1"/>
    <n v="30515625.000000004"/>
  </r>
  <r>
    <x v="0"/>
    <x v="0"/>
    <x v="1"/>
    <s v="Себестоимость продаж"/>
    <x v="1"/>
    <x v="1"/>
    <x v="0"/>
    <x v="1"/>
    <s v="2.1.1"/>
    <n v="11943750.000000002"/>
  </r>
  <r>
    <x v="0"/>
    <x v="0"/>
    <x v="1"/>
    <s v="Себестоимость продаж"/>
    <x v="1"/>
    <x v="1"/>
    <x v="0"/>
    <x v="2"/>
    <s v="2.1.2"/>
    <n v="12796875.000000002"/>
  </r>
  <r>
    <x v="0"/>
    <x v="0"/>
    <x v="1"/>
    <s v="Себестоимость продаж"/>
    <x v="1"/>
    <x v="1"/>
    <x v="0"/>
    <x v="3"/>
    <s v="2.1.3"/>
    <n v="5775000.0000000009"/>
  </r>
  <r>
    <x v="0"/>
    <x v="0"/>
    <x v="1"/>
    <s v="Себестоимость продаж"/>
    <x v="1"/>
    <x v="2"/>
    <x v="1"/>
    <x v="0"/>
    <s v="2.2"/>
    <n v="358050"/>
  </r>
  <r>
    <x v="0"/>
    <x v="0"/>
    <x v="1"/>
    <s v="Себестоимость продаж"/>
    <x v="1"/>
    <x v="2"/>
    <x v="0"/>
    <x v="4"/>
    <s v="2.2.1"/>
    <n v="288750"/>
  </r>
  <r>
    <x v="0"/>
    <x v="0"/>
    <x v="1"/>
    <s v="Себестоимость продаж"/>
    <x v="1"/>
    <x v="2"/>
    <x v="0"/>
    <x v="5"/>
    <s v="2.2.2"/>
    <n v="69300"/>
  </r>
  <r>
    <x v="0"/>
    <x v="0"/>
    <x v="2"/>
    <s v="Валовая прибыль"/>
    <x v="0"/>
    <x v="2"/>
    <x v="0"/>
    <x v="0"/>
    <s v="3"/>
    <n v="16036324.999999996"/>
  </r>
  <r>
    <x v="0"/>
    <x v="0"/>
    <x v="2"/>
    <s v="Валовая прибыль"/>
    <x v="1"/>
    <x v="1"/>
    <x v="1"/>
    <x v="0"/>
    <s v="3.1"/>
    <n v="15734374.999999996"/>
  </r>
  <r>
    <x v="0"/>
    <x v="0"/>
    <x v="2"/>
    <s v="Валовая прибыль"/>
    <x v="1"/>
    <x v="1"/>
    <x v="0"/>
    <x v="1"/>
    <s v="3.1.1"/>
    <n v="5556249.9999999981"/>
  </r>
  <r>
    <x v="0"/>
    <x v="0"/>
    <x v="2"/>
    <s v="Валовая прибыль"/>
    <x v="1"/>
    <x v="1"/>
    <x v="0"/>
    <x v="2"/>
    <s v="3.1.2"/>
    <n v="5953124.9999999981"/>
  </r>
  <r>
    <x v="0"/>
    <x v="0"/>
    <x v="2"/>
    <s v="Валовая прибыль"/>
    <x v="1"/>
    <x v="1"/>
    <x v="0"/>
    <x v="3"/>
    <s v="3.1.3"/>
    <n v="4224999.9999999991"/>
  </r>
  <r>
    <x v="0"/>
    <x v="0"/>
    <x v="2"/>
    <s v="Валовая прибыль"/>
    <x v="1"/>
    <x v="2"/>
    <x v="1"/>
    <x v="0"/>
    <s v="3.2"/>
    <n v="301950"/>
  </r>
  <r>
    <x v="0"/>
    <x v="0"/>
    <x v="2"/>
    <s v="Валовая прибыль"/>
    <x v="1"/>
    <x v="2"/>
    <x v="0"/>
    <x v="4"/>
    <s v="3.2.1"/>
    <n v="288750"/>
  </r>
  <r>
    <x v="0"/>
    <x v="0"/>
    <x v="2"/>
    <s v="Валовая прибыль"/>
    <x v="1"/>
    <x v="2"/>
    <x v="0"/>
    <x v="5"/>
    <s v="3.2.2"/>
    <n v="13200"/>
  </r>
  <r>
    <x v="0"/>
    <x v="0"/>
    <x v="3"/>
    <s v="Управленческие расходы "/>
    <x v="0"/>
    <x v="2"/>
    <x v="0"/>
    <x v="0"/>
    <s v="4"/>
    <n v="792767"/>
  </r>
  <r>
    <x v="0"/>
    <x v="0"/>
    <x v="3"/>
    <s v="Управленческие расходы "/>
    <x v="1"/>
    <x v="3"/>
    <x v="1"/>
    <x v="0"/>
    <s v="4.1"/>
    <n v="150000"/>
  </r>
  <r>
    <x v="0"/>
    <x v="0"/>
    <x v="3"/>
    <s v="Управленческие расходы "/>
    <x v="1"/>
    <x v="4"/>
    <x v="1"/>
    <x v="0"/>
    <s v="4.2"/>
    <n v="457600"/>
  </r>
  <r>
    <x v="0"/>
    <x v="0"/>
    <x v="3"/>
    <s v="Управленческие расходы "/>
    <x v="1"/>
    <x v="4"/>
    <x v="0"/>
    <x v="6"/>
    <s v="4.2.1"/>
    <n v="320000"/>
  </r>
  <r>
    <x v="0"/>
    <x v="0"/>
    <x v="3"/>
    <s v="Управленческие расходы "/>
    <x v="1"/>
    <x v="4"/>
    <x v="0"/>
    <x v="7"/>
    <s v="4.2.2"/>
    <n v="32000"/>
  </r>
  <r>
    <x v="0"/>
    <x v="0"/>
    <x v="3"/>
    <s v="Управленческие расходы "/>
    <x v="1"/>
    <x v="4"/>
    <x v="0"/>
    <x v="8"/>
    <s v="4.2.2"/>
    <n v="105600"/>
  </r>
  <r>
    <x v="0"/>
    <x v="0"/>
    <x v="3"/>
    <s v="Управленческие расходы "/>
    <x v="1"/>
    <x v="5"/>
    <x v="1"/>
    <x v="0"/>
    <s v="4.3"/>
    <n v="99107"/>
  </r>
  <r>
    <x v="0"/>
    <x v="0"/>
    <x v="3"/>
    <s v="Управленческие расходы "/>
    <x v="1"/>
    <x v="5"/>
    <x v="0"/>
    <x v="9"/>
    <s v="4.3.1"/>
    <n v="50000"/>
  </r>
  <r>
    <x v="0"/>
    <x v="0"/>
    <x v="3"/>
    <s v="Управленческие расходы "/>
    <x v="1"/>
    <x v="5"/>
    <x v="0"/>
    <x v="10"/>
    <s v="4.3.2"/>
    <n v="21644"/>
  </r>
  <r>
    <x v="0"/>
    <x v="0"/>
    <x v="3"/>
    <s v="Управленческие расходы "/>
    <x v="1"/>
    <x v="5"/>
    <x v="0"/>
    <x v="11"/>
    <s v="4.3.3"/>
    <n v="27463"/>
  </r>
  <r>
    <x v="0"/>
    <x v="0"/>
    <x v="3"/>
    <s v="Управленческие расходы "/>
    <x v="1"/>
    <x v="6"/>
    <x v="1"/>
    <x v="0"/>
    <s v="4.4"/>
    <n v="31260"/>
  </r>
  <r>
    <x v="0"/>
    <x v="0"/>
    <x v="3"/>
    <s v="Управленческие расходы "/>
    <x v="1"/>
    <x v="7"/>
    <x v="1"/>
    <x v="0"/>
    <s v="4.5"/>
    <n v="54800"/>
  </r>
  <r>
    <x v="0"/>
    <x v="0"/>
    <x v="3"/>
    <s v="Коммерческие расходы"/>
    <x v="0"/>
    <x v="7"/>
    <x v="0"/>
    <x v="0"/>
    <s v="5"/>
    <n v="13233921.5"/>
  </r>
  <r>
    <x v="0"/>
    <x v="0"/>
    <x v="3"/>
    <s v="Коммерческие расходы"/>
    <x v="1"/>
    <x v="8"/>
    <x v="1"/>
    <x v="0"/>
    <s v="5.1"/>
    <n v="1250000"/>
  </r>
  <r>
    <x v="0"/>
    <x v="0"/>
    <x v="3"/>
    <s v="Коммерческие расходы"/>
    <x v="1"/>
    <x v="9"/>
    <x v="1"/>
    <x v="0"/>
    <s v="5.2"/>
    <n v="1238737.5"/>
  </r>
  <r>
    <x v="0"/>
    <x v="0"/>
    <x v="3"/>
    <s v="Коммерческие расходы"/>
    <x v="1"/>
    <x v="9"/>
    <x v="0"/>
    <x v="6"/>
    <s v="5.2.1"/>
    <n v="577500"/>
  </r>
  <r>
    <x v="0"/>
    <x v="0"/>
    <x v="3"/>
    <s v="Коммерческие расходы"/>
    <x v="1"/>
    <x v="9"/>
    <x v="0"/>
    <x v="7"/>
    <s v="5.2.2"/>
    <n v="375375"/>
  </r>
  <r>
    <x v="0"/>
    <x v="0"/>
    <x v="3"/>
    <s v="Коммерческие расходы"/>
    <x v="1"/>
    <x v="9"/>
    <x v="0"/>
    <x v="8"/>
    <s v="5.2.3"/>
    <n v="285862.5"/>
  </r>
  <r>
    <x v="0"/>
    <x v="0"/>
    <x v="3"/>
    <s v="Коммерческие расходы"/>
    <x v="1"/>
    <x v="10"/>
    <x v="1"/>
    <x v="0"/>
    <s v="5.3"/>
    <n v="8912900"/>
  </r>
  <r>
    <x v="0"/>
    <x v="0"/>
    <x v="3"/>
    <s v="Коммерческие расходы"/>
    <x v="1"/>
    <x v="10"/>
    <x v="0"/>
    <x v="12"/>
    <s v="5.3.1"/>
    <n v="5629200"/>
  </r>
  <r>
    <x v="0"/>
    <x v="0"/>
    <x v="3"/>
    <s v="Коммерческие расходы"/>
    <x v="1"/>
    <x v="10"/>
    <x v="0"/>
    <x v="13"/>
    <s v="5.3.2"/>
    <n v="3283700.0000000005"/>
  </r>
  <r>
    <x v="0"/>
    <x v="0"/>
    <x v="3"/>
    <s v="Коммерческие расходы"/>
    <x v="1"/>
    <x v="11"/>
    <x v="1"/>
    <x v="0"/>
    <s v="5.4"/>
    <n v="270000"/>
  </r>
  <r>
    <x v="0"/>
    <x v="0"/>
    <x v="3"/>
    <s v="Коммерческие расходы"/>
    <x v="1"/>
    <x v="12"/>
    <x v="1"/>
    <x v="0"/>
    <s v="5.5"/>
    <n v="250000"/>
  </r>
  <r>
    <x v="0"/>
    <x v="0"/>
    <x v="3"/>
    <s v="Коммерческие расходы"/>
    <x v="1"/>
    <x v="13"/>
    <x v="1"/>
    <x v="0"/>
    <s v="5.6"/>
    <n v="700000"/>
  </r>
  <r>
    <x v="0"/>
    <x v="0"/>
    <x v="3"/>
    <s v="Коммерческие расходы"/>
    <x v="1"/>
    <x v="14"/>
    <x v="1"/>
    <x v="0"/>
    <s v="5.7"/>
    <n v="469100"/>
  </r>
  <r>
    <x v="0"/>
    <x v="0"/>
    <x v="3"/>
    <s v="Коммерческие расходы"/>
    <x v="1"/>
    <x v="15"/>
    <x v="1"/>
    <x v="0"/>
    <s v="5.8"/>
    <n v="143184"/>
  </r>
  <r>
    <x v="0"/>
    <x v="0"/>
    <x v="4"/>
    <s v="Операционная прибыль"/>
    <x v="0"/>
    <x v="15"/>
    <x v="0"/>
    <x v="0"/>
    <s v="6"/>
    <n v="2009636.4999999963"/>
  </r>
  <r>
    <x v="0"/>
    <x v="0"/>
    <x v="5"/>
    <s v="Прочие доходы"/>
    <x v="0"/>
    <x v="15"/>
    <x v="0"/>
    <x v="0"/>
    <s v="7"/>
    <n v="0"/>
  </r>
  <r>
    <x v="0"/>
    <x v="0"/>
    <x v="6"/>
    <s v="Прочие расходы"/>
    <x v="0"/>
    <x v="16"/>
    <x v="0"/>
    <x v="0"/>
    <s v="8"/>
    <n v="1811718"/>
  </r>
  <r>
    <x v="0"/>
    <x v="0"/>
    <x v="6"/>
    <s v="Прочие расходы"/>
    <x v="1"/>
    <x v="17"/>
    <x v="1"/>
    <x v="0"/>
    <s v="8.1"/>
    <n v="1811718"/>
  </r>
  <r>
    <x v="0"/>
    <x v="0"/>
    <x v="7"/>
    <s v="Прибыль до налогообложения"/>
    <x v="0"/>
    <x v="18"/>
    <x v="0"/>
    <x v="0"/>
    <s v="9"/>
    <n v="197918.49999999627"/>
  </r>
  <r>
    <x v="0"/>
    <x v="0"/>
    <x v="8"/>
    <s v="Налог на прибыль"/>
    <x v="0"/>
    <x v="18"/>
    <x v="0"/>
    <x v="0"/>
    <s v="11"/>
    <n v="39583.699999999255"/>
  </r>
  <r>
    <x v="0"/>
    <x v="0"/>
    <x v="9"/>
    <s v="Чистая прибыль"/>
    <x v="0"/>
    <x v="18"/>
    <x v="0"/>
    <x v="0"/>
    <s v="12"/>
    <n v="158334.79999999702"/>
  </r>
  <r>
    <x v="0"/>
    <x v="1"/>
    <x v="0"/>
    <s v="Выручка"/>
    <x v="0"/>
    <x v="0"/>
    <x v="0"/>
    <x v="0"/>
    <s v="1"/>
    <n v="45648000"/>
  </r>
  <r>
    <x v="0"/>
    <x v="1"/>
    <x v="0"/>
    <s v="Выручка"/>
    <x v="1"/>
    <x v="1"/>
    <x v="1"/>
    <x v="0"/>
    <s v="1.1"/>
    <n v="45000000"/>
  </r>
  <r>
    <x v="0"/>
    <x v="1"/>
    <x v="0"/>
    <s v="Выручка"/>
    <x v="1"/>
    <x v="1"/>
    <x v="0"/>
    <x v="1"/>
    <s v="1.1.1"/>
    <n v="18750000"/>
  </r>
  <r>
    <x v="0"/>
    <x v="1"/>
    <x v="0"/>
    <s v="Выручка"/>
    <x v="1"/>
    <x v="1"/>
    <x v="0"/>
    <x v="2"/>
    <s v="1.1.2"/>
    <n v="17250000"/>
  </r>
  <r>
    <x v="0"/>
    <x v="1"/>
    <x v="0"/>
    <s v="Выручка"/>
    <x v="1"/>
    <x v="1"/>
    <x v="0"/>
    <x v="3"/>
    <s v="1.1.3"/>
    <n v="9000000"/>
  </r>
  <r>
    <x v="0"/>
    <x v="1"/>
    <x v="0"/>
    <s v="Выручка"/>
    <x v="1"/>
    <x v="2"/>
    <x v="1"/>
    <x v="0"/>
    <s v="1.2"/>
    <n v="648000"/>
  </r>
  <r>
    <x v="0"/>
    <x v="1"/>
    <x v="0"/>
    <s v="Выручка"/>
    <x v="1"/>
    <x v="2"/>
    <x v="0"/>
    <x v="4"/>
    <s v="1.2.1"/>
    <n v="567000"/>
  </r>
  <r>
    <x v="0"/>
    <x v="1"/>
    <x v="0"/>
    <s v="Выручка"/>
    <x v="1"/>
    <x v="2"/>
    <x v="0"/>
    <x v="5"/>
    <s v="1.2.2"/>
    <n v="81000"/>
  </r>
  <r>
    <x v="0"/>
    <x v="1"/>
    <x v="1"/>
    <s v="Себестоимость продаж"/>
    <x v="0"/>
    <x v="2"/>
    <x v="0"/>
    <x v="0"/>
    <s v="2"/>
    <n v="30119040.000000004"/>
  </r>
  <r>
    <x v="0"/>
    <x v="1"/>
    <x v="1"/>
    <s v="Себестоимость продаж"/>
    <x v="1"/>
    <x v="1"/>
    <x v="1"/>
    <x v="0"/>
    <s v="2.1"/>
    <n v="29767500.000000004"/>
  </r>
  <r>
    <x v="0"/>
    <x v="1"/>
    <x v="1"/>
    <s v="Себестоимость продаж"/>
    <x v="1"/>
    <x v="1"/>
    <x v="0"/>
    <x v="1"/>
    <s v="2.1.1"/>
    <n v="12796875.000000002"/>
  </r>
  <r>
    <x v="0"/>
    <x v="1"/>
    <x v="1"/>
    <s v="Себестоимость продаж"/>
    <x v="1"/>
    <x v="1"/>
    <x v="0"/>
    <x v="2"/>
    <s v="2.1.2"/>
    <n v="11773125.000000002"/>
  </r>
  <r>
    <x v="0"/>
    <x v="1"/>
    <x v="1"/>
    <s v="Себестоимость продаж"/>
    <x v="1"/>
    <x v="1"/>
    <x v="0"/>
    <x v="3"/>
    <s v="2.1.3"/>
    <n v="5197500.0000000009"/>
  </r>
  <r>
    <x v="0"/>
    <x v="1"/>
    <x v="1"/>
    <s v="Себестоимость продаж"/>
    <x v="1"/>
    <x v="2"/>
    <x v="1"/>
    <x v="0"/>
    <s v="2.2"/>
    <n v="351540"/>
  </r>
  <r>
    <x v="0"/>
    <x v="1"/>
    <x v="1"/>
    <s v="Себестоимость продаж"/>
    <x v="1"/>
    <x v="2"/>
    <x v="0"/>
    <x v="4"/>
    <s v="2.2.1"/>
    <n v="283500"/>
  </r>
  <r>
    <x v="0"/>
    <x v="1"/>
    <x v="1"/>
    <s v="Себестоимость продаж"/>
    <x v="1"/>
    <x v="2"/>
    <x v="0"/>
    <x v="5"/>
    <s v="2.2.2"/>
    <n v="68040"/>
  </r>
  <r>
    <x v="0"/>
    <x v="1"/>
    <x v="2"/>
    <s v="Валовая прибыль"/>
    <x v="0"/>
    <x v="2"/>
    <x v="0"/>
    <x v="0"/>
    <s v="3"/>
    <n v="15528959.999999996"/>
  </r>
  <r>
    <x v="0"/>
    <x v="1"/>
    <x v="2"/>
    <s v="Валовая прибыль"/>
    <x v="1"/>
    <x v="1"/>
    <x v="1"/>
    <x v="0"/>
    <s v="3.1"/>
    <n v="15232499.999999996"/>
  </r>
  <r>
    <x v="0"/>
    <x v="1"/>
    <x v="2"/>
    <s v="Валовая прибыль"/>
    <x v="1"/>
    <x v="1"/>
    <x v="0"/>
    <x v="1"/>
    <s v="3.1.1"/>
    <n v="5953124.9999999981"/>
  </r>
  <r>
    <x v="0"/>
    <x v="1"/>
    <x v="2"/>
    <s v="Валовая прибыль"/>
    <x v="1"/>
    <x v="1"/>
    <x v="0"/>
    <x v="2"/>
    <s v="3.1.2"/>
    <n v="5476874.9999999981"/>
  </r>
  <r>
    <x v="0"/>
    <x v="1"/>
    <x v="2"/>
    <s v="Валовая прибыль"/>
    <x v="1"/>
    <x v="1"/>
    <x v="0"/>
    <x v="3"/>
    <s v="3.1.3"/>
    <n v="3802499.9999999991"/>
  </r>
  <r>
    <x v="0"/>
    <x v="1"/>
    <x v="2"/>
    <s v="Валовая прибыль"/>
    <x v="1"/>
    <x v="2"/>
    <x v="1"/>
    <x v="0"/>
    <s v="3.2"/>
    <n v="296460"/>
  </r>
  <r>
    <x v="0"/>
    <x v="1"/>
    <x v="2"/>
    <s v="Валовая прибыль"/>
    <x v="1"/>
    <x v="2"/>
    <x v="0"/>
    <x v="4"/>
    <s v="3.2.1"/>
    <n v="283500"/>
  </r>
  <r>
    <x v="0"/>
    <x v="1"/>
    <x v="2"/>
    <s v="Валовая прибыль"/>
    <x v="1"/>
    <x v="2"/>
    <x v="0"/>
    <x v="5"/>
    <s v="3.2.2"/>
    <n v="12960"/>
  </r>
  <r>
    <x v="0"/>
    <x v="1"/>
    <x v="3"/>
    <s v="Управленческие расходы "/>
    <x v="0"/>
    <x v="2"/>
    <x v="0"/>
    <x v="0"/>
    <s v="4"/>
    <n v="728934"/>
  </r>
  <r>
    <x v="0"/>
    <x v="1"/>
    <x v="3"/>
    <s v="Управленческие расходы "/>
    <x v="1"/>
    <x v="3"/>
    <x v="1"/>
    <x v="0"/>
    <s v="4.1"/>
    <n v="150000"/>
  </r>
  <r>
    <x v="0"/>
    <x v="1"/>
    <x v="3"/>
    <s v="Управленческие расходы "/>
    <x v="1"/>
    <x v="4"/>
    <x v="1"/>
    <x v="0"/>
    <s v="4.2"/>
    <n v="400400"/>
  </r>
  <r>
    <x v="0"/>
    <x v="1"/>
    <x v="3"/>
    <s v="Управленческие расходы "/>
    <x v="1"/>
    <x v="4"/>
    <x v="0"/>
    <x v="6"/>
    <s v="4.2.1"/>
    <n v="280000"/>
  </r>
  <r>
    <x v="0"/>
    <x v="1"/>
    <x v="3"/>
    <s v="Управленческие расходы "/>
    <x v="1"/>
    <x v="4"/>
    <x v="0"/>
    <x v="7"/>
    <s v="4.2.2"/>
    <n v="28000"/>
  </r>
  <r>
    <x v="0"/>
    <x v="1"/>
    <x v="3"/>
    <s v="Управленческие расходы "/>
    <x v="1"/>
    <x v="4"/>
    <x v="0"/>
    <x v="8"/>
    <s v="4.2.2"/>
    <n v="92400"/>
  </r>
  <r>
    <x v="0"/>
    <x v="1"/>
    <x v="3"/>
    <s v="Управленческие расходы "/>
    <x v="1"/>
    <x v="5"/>
    <x v="1"/>
    <x v="0"/>
    <s v="4.3"/>
    <n v="123081"/>
  </r>
  <r>
    <x v="0"/>
    <x v="1"/>
    <x v="3"/>
    <s v="Управленческие расходы "/>
    <x v="1"/>
    <x v="5"/>
    <x v="0"/>
    <x v="9"/>
    <s v="4.3.1"/>
    <n v="41261"/>
  </r>
  <r>
    <x v="0"/>
    <x v="1"/>
    <x v="3"/>
    <s v="Управленческие расходы "/>
    <x v="1"/>
    <x v="5"/>
    <x v="0"/>
    <x v="10"/>
    <s v="4.3.2"/>
    <n v="47917"/>
  </r>
  <r>
    <x v="0"/>
    <x v="1"/>
    <x v="3"/>
    <s v="Управленческие расходы "/>
    <x v="1"/>
    <x v="5"/>
    <x v="0"/>
    <x v="11"/>
    <s v="4.3.3"/>
    <n v="33903"/>
  </r>
  <r>
    <x v="0"/>
    <x v="1"/>
    <x v="3"/>
    <s v="Управленческие расходы "/>
    <x v="1"/>
    <x v="6"/>
    <x v="1"/>
    <x v="0"/>
    <s v="4.4"/>
    <n v="8861"/>
  </r>
  <r>
    <x v="0"/>
    <x v="1"/>
    <x v="3"/>
    <s v="Управленческие расходы "/>
    <x v="1"/>
    <x v="7"/>
    <x v="1"/>
    <x v="0"/>
    <s v="4.5"/>
    <n v="46592"/>
  </r>
  <r>
    <x v="0"/>
    <x v="1"/>
    <x v="3"/>
    <s v="Коммерческие расходы"/>
    <x v="0"/>
    <x v="7"/>
    <x v="0"/>
    <x v="0"/>
    <s v="5"/>
    <n v="11970383"/>
  </r>
  <r>
    <x v="0"/>
    <x v="1"/>
    <x v="3"/>
    <s v="Коммерческие расходы"/>
    <x v="1"/>
    <x v="8"/>
    <x v="1"/>
    <x v="0"/>
    <s v="5.1"/>
    <n v="1250000"/>
  </r>
  <r>
    <x v="0"/>
    <x v="1"/>
    <x v="3"/>
    <s v="Коммерческие расходы"/>
    <x v="1"/>
    <x v="9"/>
    <x v="1"/>
    <x v="0"/>
    <s v="5.2"/>
    <n v="1201200"/>
  </r>
  <r>
    <x v="0"/>
    <x v="1"/>
    <x v="3"/>
    <s v="Коммерческие расходы"/>
    <x v="1"/>
    <x v="9"/>
    <x v="0"/>
    <x v="6"/>
    <s v="5.2.1"/>
    <n v="577500"/>
  </r>
  <r>
    <x v="0"/>
    <x v="1"/>
    <x v="3"/>
    <s v="Коммерческие расходы"/>
    <x v="1"/>
    <x v="9"/>
    <x v="0"/>
    <x v="7"/>
    <s v="5.2.2"/>
    <n v="346500"/>
  </r>
  <r>
    <x v="0"/>
    <x v="1"/>
    <x v="3"/>
    <s v="Коммерческие расходы"/>
    <x v="1"/>
    <x v="9"/>
    <x v="0"/>
    <x v="8"/>
    <s v="5.2.3"/>
    <n v="277200"/>
  </r>
  <r>
    <x v="0"/>
    <x v="1"/>
    <x v="3"/>
    <s v="Коммерческие расходы"/>
    <x v="1"/>
    <x v="10"/>
    <x v="1"/>
    <x v="0"/>
    <s v="5.3"/>
    <n v="7760160"/>
  </r>
  <r>
    <x v="0"/>
    <x v="1"/>
    <x v="3"/>
    <s v="Коммерческие расходы"/>
    <x v="1"/>
    <x v="10"/>
    <x v="0"/>
    <x v="12"/>
    <s v="5.3.1"/>
    <n v="4564800"/>
  </r>
  <r>
    <x v="0"/>
    <x v="1"/>
    <x v="3"/>
    <s v="Коммерческие расходы"/>
    <x v="1"/>
    <x v="10"/>
    <x v="0"/>
    <x v="13"/>
    <s v="5.3.2"/>
    <n v="3195360.0000000005"/>
  </r>
  <r>
    <x v="0"/>
    <x v="1"/>
    <x v="3"/>
    <s v="Коммерческие расходы"/>
    <x v="1"/>
    <x v="11"/>
    <x v="1"/>
    <x v="0"/>
    <s v="5.4"/>
    <n v="270000"/>
  </r>
  <r>
    <x v="0"/>
    <x v="1"/>
    <x v="3"/>
    <s v="Коммерческие расходы"/>
    <x v="1"/>
    <x v="12"/>
    <x v="1"/>
    <x v="0"/>
    <s v="5.5"/>
    <n v="250000"/>
  </r>
  <r>
    <x v="0"/>
    <x v="1"/>
    <x v="3"/>
    <s v="Коммерческие расходы"/>
    <x v="1"/>
    <x v="13"/>
    <x v="1"/>
    <x v="0"/>
    <s v="5.6"/>
    <n v="671000"/>
  </r>
  <r>
    <x v="0"/>
    <x v="1"/>
    <x v="3"/>
    <s v="Коммерческие расходы"/>
    <x v="1"/>
    <x v="14"/>
    <x v="1"/>
    <x v="0"/>
    <s v="5.7"/>
    <n v="456480"/>
  </r>
  <r>
    <x v="0"/>
    <x v="1"/>
    <x v="3"/>
    <s v="Коммерческие расходы"/>
    <x v="1"/>
    <x v="15"/>
    <x v="1"/>
    <x v="0"/>
    <s v="5.8"/>
    <n v="111543"/>
  </r>
  <r>
    <x v="0"/>
    <x v="1"/>
    <x v="4"/>
    <s v="Операционная прибыль"/>
    <x v="0"/>
    <x v="15"/>
    <x v="0"/>
    <x v="0"/>
    <s v="6"/>
    <n v="2829642.9999999963"/>
  </r>
  <r>
    <x v="0"/>
    <x v="1"/>
    <x v="5"/>
    <s v="Прочие доходы"/>
    <x v="0"/>
    <x v="15"/>
    <x v="0"/>
    <x v="0"/>
    <s v="7"/>
    <n v="1895"/>
  </r>
  <r>
    <x v="0"/>
    <x v="1"/>
    <x v="5"/>
    <s v="Прочие доходы"/>
    <x v="1"/>
    <x v="19"/>
    <x v="1"/>
    <x v="0"/>
    <s v="7.1"/>
    <n v="1895"/>
  </r>
  <r>
    <x v="0"/>
    <x v="1"/>
    <x v="6"/>
    <s v="Прочие расходы"/>
    <x v="0"/>
    <x v="16"/>
    <x v="0"/>
    <x v="0"/>
    <s v="8"/>
    <n v="2118290"/>
  </r>
  <r>
    <x v="0"/>
    <x v="1"/>
    <x v="6"/>
    <s v="Прочие расходы"/>
    <x v="1"/>
    <x v="17"/>
    <x v="1"/>
    <x v="0"/>
    <s v="8.1"/>
    <n v="2118290"/>
  </r>
  <r>
    <x v="0"/>
    <x v="1"/>
    <x v="7"/>
    <s v="Прибыль до налогообложения"/>
    <x v="0"/>
    <x v="18"/>
    <x v="0"/>
    <x v="0"/>
    <s v="9"/>
    <n v="713247.99999999627"/>
  </r>
  <r>
    <x v="0"/>
    <x v="1"/>
    <x v="8"/>
    <s v="Налог на прибыль"/>
    <x v="0"/>
    <x v="18"/>
    <x v="0"/>
    <x v="0"/>
    <s v="11"/>
    <n v="142649.59999999925"/>
  </r>
  <r>
    <x v="0"/>
    <x v="1"/>
    <x v="9"/>
    <s v="Чистая прибыль"/>
    <x v="0"/>
    <x v="18"/>
    <x v="0"/>
    <x v="0"/>
    <s v="12"/>
    <n v="570598.399999997"/>
  </r>
  <r>
    <x v="1"/>
    <x v="0"/>
    <x v="0"/>
    <s v="Выручка"/>
    <x v="0"/>
    <x v="0"/>
    <x v="0"/>
    <x v="0"/>
    <s v="1"/>
    <n v="44653629"/>
  </r>
  <r>
    <x v="1"/>
    <x v="0"/>
    <x v="0"/>
    <s v="Выручка"/>
    <x v="1"/>
    <x v="1"/>
    <x v="1"/>
    <x v="0"/>
    <s v="1.1"/>
    <n v="44025375"/>
  </r>
  <r>
    <x v="1"/>
    <x v="0"/>
    <x v="0"/>
    <s v="Выручка"/>
    <x v="1"/>
    <x v="1"/>
    <x v="0"/>
    <x v="1"/>
    <s v="1.1.1"/>
    <n v="16658250"/>
  </r>
  <r>
    <x v="1"/>
    <x v="0"/>
    <x v="0"/>
    <s v="Выручка"/>
    <x v="1"/>
    <x v="1"/>
    <x v="0"/>
    <x v="2"/>
    <s v="1.1.2"/>
    <n v="17848125"/>
  </r>
  <r>
    <x v="1"/>
    <x v="0"/>
    <x v="0"/>
    <s v="Выручка"/>
    <x v="1"/>
    <x v="1"/>
    <x v="0"/>
    <x v="3"/>
    <s v="1.1.3"/>
    <n v="9519000"/>
  </r>
  <r>
    <x v="1"/>
    <x v="0"/>
    <x v="0"/>
    <s v="Выручка"/>
    <x v="1"/>
    <x v="2"/>
    <x v="1"/>
    <x v="0"/>
    <s v="1.2"/>
    <n v="628254"/>
  </r>
  <r>
    <x v="1"/>
    <x v="0"/>
    <x v="0"/>
    <s v="Выручка"/>
    <x v="1"/>
    <x v="2"/>
    <x v="0"/>
    <x v="4"/>
    <s v="1.2.1"/>
    <n v="549722.25"/>
  </r>
  <r>
    <x v="1"/>
    <x v="0"/>
    <x v="0"/>
    <s v="Выручка"/>
    <x v="1"/>
    <x v="2"/>
    <x v="0"/>
    <x v="5"/>
    <s v="1.2.2"/>
    <n v="78531.75"/>
  </r>
  <r>
    <x v="1"/>
    <x v="0"/>
    <x v="1"/>
    <s v="Себестоимость продаж"/>
    <x v="0"/>
    <x v="2"/>
    <x v="0"/>
    <x v="0"/>
    <s v="2"/>
    <n v="27447609"/>
  </r>
  <r>
    <x v="1"/>
    <x v="0"/>
    <x v="1"/>
    <s v="Себестоимость продаж"/>
    <x v="1"/>
    <x v="1"/>
    <x v="1"/>
    <x v="0"/>
    <s v="2.1"/>
    <n v="27111301.875"/>
  </r>
  <r>
    <x v="1"/>
    <x v="0"/>
    <x v="1"/>
    <s v="Себестоимость продаж"/>
    <x v="1"/>
    <x v="1"/>
    <x v="0"/>
    <x v="1"/>
    <s v="2.1.1"/>
    <n v="10611305.25"/>
  </r>
  <r>
    <x v="1"/>
    <x v="0"/>
    <x v="1"/>
    <s v="Себестоимость продаж"/>
    <x v="1"/>
    <x v="1"/>
    <x v="0"/>
    <x v="2"/>
    <s v="2.1.2"/>
    <n v="11369255.625"/>
  </r>
  <r>
    <x v="1"/>
    <x v="0"/>
    <x v="1"/>
    <s v="Себестоимость продаж"/>
    <x v="1"/>
    <x v="1"/>
    <x v="0"/>
    <x v="3"/>
    <s v="2.1.3"/>
    <n v="5130741"/>
  </r>
  <r>
    <x v="1"/>
    <x v="0"/>
    <x v="1"/>
    <s v="Себестоимость продаж"/>
    <x v="1"/>
    <x v="2"/>
    <x v="1"/>
    <x v="0"/>
    <s v="2.2"/>
    <n v="336307.125"/>
  </r>
  <r>
    <x v="1"/>
    <x v="0"/>
    <x v="1"/>
    <s v="Себестоимость продаж"/>
    <x v="1"/>
    <x v="2"/>
    <x v="0"/>
    <x v="4"/>
    <s v="2.2.1"/>
    <n v="274861.125"/>
  </r>
  <r>
    <x v="1"/>
    <x v="0"/>
    <x v="1"/>
    <s v="Себестоимость продаж"/>
    <x v="1"/>
    <x v="2"/>
    <x v="0"/>
    <x v="5"/>
    <s v="2.2.2"/>
    <n v="61446"/>
  </r>
  <r>
    <x v="1"/>
    <x v="0"/>
    <x v="2"/>
    <s v="Валовая прибыль"/>
    <x v="0"/>
    <x v="2"/>
    <x v="0"/>
    <x v="0"/>
    <s v="3"/>
    <n v="17206020"/>
  </r>
  <r>
    <x v="1"/>
    <x v="0"/>
    <x v="2"/>
    <s v="Валовая прибыль"/>
    <x v="1"/>
    <x v="1"/>
    <x v="1"/>
    <x v="0"/>
    <s v="3.1"/>
    <n v="16914073.125"/>
  </r>
  <r>
    <x v="1"/>
    <x v="0"/>
    <x v="2"/>
    <s v="Валовая прибыль"/>
    <x v="1"/>
    <x v="1"/>
    <x v="0"/>
    <x v="1"/>
    <s v="3.1.1"/>
    <n v="6046944.75"/>
  </r>
  <r>
    <x v="1"/>
    <x v="0"/>
    <x v="2"/>
    <s v="Валовая прибыль"/>
    <x v="1"/>
    <x v="1"/>
    <x v="0"/>
    <x v="2"/>
    <s v="3.1.2"/>
    <n v="6478869.375"/>
  </r>
  <r>
    <x v="1"/>
    <x v="0"/>
    <x v="2"/>
    <s v="Валовая прибыль"/>
    <x v="1"/>
    <x v="1"/>
    <x v="0"/>
    <x v="3"/>
    <s v="3.1.3"/>
    <n v="4388259"/>
  </r>
  <r>
    <x v="1"/>
    <x v="0"/>
    <x v="2"/>
    <s v="Валовая прибыль"/>
    <x v="1"/>
    <x v="2"/>
    <x v="1"/>
    <x v="0"/>
    <s v="3.2"/>
    <n v="291946.875"/>
  </r>
  <r>
    <x v="1"/>
    <x v="0"/>
    <x v="2"/>
    <s v="Валовая прибыль"/>
    <x v="1"/>
    <x v="2"/>
    <x v="0"/>
    <x v="4"/>
    <s v="3.2.1"/>
    <n v="274861.125"/>
  </r>
  <r>
    <x v="1"/>
    <x v="0"/>
    <x v="2"/>
    <s v="Валовая прибыль"/>
    <x v="1"/>
    <x v="2"/>
    <x v="0"/>
    <x v="5"/>
    <s v="3.2.2"/>
    <n v="17085.75"/>
  </r>
  <r>
    <x v="1"/>
    <x v="0"/>
    <x v="3"/>
    <s v="Управленческие расходы "/>
    <x v="0"/>
    <x v="2"/>
    <x v="0"/>
    <x v="0"/>
    <s v="4"/>
    <n v="761706"/>
  </r>
  <r>
    <x v="1"/>
    <x v="0"/>
    <x v="3"/>
    <s v="Управленческие расходы "/>
    <x v="1"/>
    <x v="3"/>
    <x v="1"/>
    <x v="0"/>
    <s v="4.1"/>
    <n v="150000"/>
  </r>
  <r>
    <x v="1"/>
    <x v="0"/>
    <x v="3"/>
    <s v="Управленческие расходы "/>
    <x v="1"/>
    <x v="4"/>
    <x v="1"/>
    <x v="0"/>
    <s v="4.2"/>
    <n v="457600"/>
  </r>
  <r>
    <x v="1"/>
    <x v="0"/>
    <x v="3"/>
    <s v="Управленческие расходы "/>
    <x v="1"/>
    <x v="4"/>
    <x v="0"/>
    <x v="6"/>
    <s v="4.2.1"/>
    <n v="320000"/>
  </r>
  <r>
    <x v="1"/>
    <x v="0"/>
    <x v="3"/>
    <s v="Управленческие расходы "/>
    <x v="1"/>
    <x v="4"/>
    <x v="0"/>
    <x v="7"/>
    <s v="4.2.2"/>
    <n v="32000"/>
  </r>
  <r>
    <x v="1"/>
    <x v="0"/>
    <x v="3"/>
    <s v="Управленческие расходы "/>
    <x v="1"/>
    <x v="4"/>
    <x v="0"/>
    <x v="8"/>
    <s v="4.2.2"/>
    <n v="105600"/>
  </r>
  <r>
    <x v="1"/>
    <x v="0"/>
    <x v="3"/>
    <s v="Управленческие расходы "/>
    <x v="1"/>
    <x v="5"/>
    <x v="1"/>
    <x v="0"/>
    <s v="4.3"/>
    <n v="91541"/>
  </r>
  <r>
    <x v="1"/>
    <x v="0"/>
    <x v="3"/>
    <s v="Управленческие расходы "/>
    <x v="1"/>
    <x v="5"/>
    <x v="0"/>
    <x v="9"/>
    <s v="4.3.1"/>
    <n v="50000"/>
  </r>
  <r>
    <x v="1"/>
    <x v="0"/>
    <x v="3"/>
    <s v="Управленческие расходы "/>
    <x v="1"/>
    <x v="5"/>
    <x v="0"/>
    <x v="10"/>
    <s v="4.3.2"/>
    <n v="26928"/>
  </r>
  <r>
    <x v="1"/>
    <x v="0"/>
    <x v="3"/>
    <s v="Управленческие расходы "/>
    <x v="1"/>
    <x v="5"/>
    <x v="0"/>
    <x v="11"/>
    <s v="4.3.3"/>
    <n v="14613"/>
  </r>
  <r>
    <x v="1"/>
    <x v="0"/>
    <x v="3"/>
    <s v="Управленческие расходы "/>
    <x v="1"/>
    <x v="6"/>
    <x v="1"/>
    <x v="0"/>
    <s v="4.4"/>
    <n v="12667"/>
  </r>
  <r>
    <x v="1"/>
    <x v="0"/>
    <x v="3"/>
    <s v="Управленческие расходы "/>
    <x v="1"/>
    <x v="7"/>
    <x v="1"/>
    <x v="0"/>
    <s v="4.5"/>
    <n v="49898"/>
  </r>
  <r>
    <x v="1"/>
    <x v="0"/>
    <x v="3"/>
    <s v="Коммерческие расходы"/>
    <x v="0"/>
    <x v="7"/>
    <x v="0"/>
    <x v="0"/>
    <s v="5"/>
    <n v="13019461.300000001"/>
  </r>
  <r>
    <x v="1"/>
    <x v="0"/>
    <x v="3"/>
    <s v="Коммерческие расходы"/>
    <x v="1"/>
    <x v="8"/>
    <x v="1"/>
    <x v="0"/>
    <s v="5.1"/>
    <n v="1250000"/>
  </r>
  <r>
    <x v="1"/>
    <x v="0"/>
    <x v="3"/>
    <s v="Коммерческие расходы"/>
    <x v="1"/>
    <x v="9"/>
    <x v="1"/>
    <x v="0"/>
    <s v="5.2"/>
    <n v="1238737.5"/>
  </r>
  <r>
    <x v="1"/>
    <x v="0"/>
    <x v="3"/>
    <s v="Коммерческие расходы"/>
    <x v="1"/>
    <x v="9"/>
    <x v="0"/>
    <x v="6"/>
    <s v="5.2.1"/>
    <n v="577500"/>
  </r>
  <r>
    <x v="1"/>
    <x v="0"/>
    <x v="3"/>
    <s v="Коммерческие расходы"/>
    <x v="1"/>
    <x v="9"/>
    <x v="0"/>
    <x v="7"/>
    <s v="5.2.2"/>
    <n v="375375"/>
  </r>
  <r>
    <x v="1"/>
    <x v="0"/>
    <x v="3"/>
    <s v="Коммерческие расходы"/>
    <x v="1"/>
    <x v="9"/>
    <x v="0"/>
    <x v="8"/>
    <s v="5.2.3"/>
    <n v="285862.5"/>
  </r>
  <r>
    <x v="1"/>
    <x v="0"/>
    <x v="3"/>
    <s v="Коммерческие расходы"/>
    <x v="1"/>
    <x v="10"/>
    <x v="1"/>
    <x v="0"/>
    <s v="5.3"/>
    <n v="8484189.5099999998"/>
  </r>
  <r>
    <x v="1"/>
    <x v="0"/>
    <x v="3"/>
    <s v="Коммерческие расходы"/>
    <x v="1"/>
    <x v="10"/>
    <x v="0"/>
    <x v="12"/>
    <s v="5.3.1"/>
    <n v="5358435.4799999995"/>
  </r>
  <r>
    <x v="1"/>
    <x v="0"/>
    <x v="3"/>
    <s v="Коммерческие расходы"/>
    <x v="1"/>
    <x v="10"/>
    <x v="0"/>
    <x v="13"/>
    <s v="5.3.2"/>
    <n v="3125754.0300000003"/>
  </r>
  <r>
    <x v="1"/>
    <x v="0"/>
    <x v="3"/>
    <s v="Коммерческие расходы"/>
    <x v="1"/>
    <x v="11"/>
    <x v="1"/>
    <x v="0"/>
    <s v="5.4"/>
    <n v="270000"/>
  </r>
  <r>
    <x v="1"/>
    <x v="0"/>
    <x v="3"/>
    <s v="Коммерческие расходы"/>
    <x v="1"/>
    <x v="12"/>
    <x v="1"/>
    <x v="0"/>
    <s v="5.5"/>
    <n v="250000"/>
  </r>
  <r>
    <x v="1"/>
    <x v="0"/>
    <x v="3"/>
    <s v="Коммерческие расходы"/>
    <x v="1"/>
    <x v="13"/>
    <x v="1"/>
    <x v="0"/>
    <s v="5.6"/>
    <n v="933000"/>
  </r>
  <r>
    <x v="1"/>
    <x v="0"/>
    <x v="3"/>
    <s v="Коммерческие расходы"/>
    <x v="1"/>
    <x v="14"/>
    <x v="1"/>
    <x v="0"/>
    <s v="5.7"/>
    <n v="446536.29000000004"/>
  </r>
  <r>
    <x v="1"/>
    <x v="0"/>
    <x v="3"/>
    <s v="Коммерческие расходы"/>
    <x v="1"/>
    <x v="15"/>
    <x v="1"/>
    <x v="0"/>
    <s v="5.8"/>
    <n v="146998"/>
  </r>
  <r>
    <x v="1"/>
    <x v="0"/>
    <x v="4"/>
    <s v="Операционная прибыль"/>
    <x v="0"/>
    <x v="15"/>
    <x v="0"/>
    <x v="0"/>
    <s v="6"/>
    <n v="3424852.6999999993"/>
  </r>
  <r>
    <x v="1"/>
    <x v="0"/>
    <x v="5"/>
    <s v="Прочие доходы"/>
    <x v="0"/>
    <x v="15"/>
    <x v="0"/>
    <x v="0"/>
    <s v="7"/>
    <n v="0"/>
  </r>
  <r>
    <x v="1"/>
    <x v="0"/>
    <x v="6"/>
    <s v="Прочие расходы"/>
    <x v="0"/>
    <x v="16"/>
    <x v="0"/>
    <x v="0"/>
    <s v="8"/>
    <n v="1890428"/>
  </r>
  <r>
    <x v="1"/>
    <x v="0"/>
    <x v="6"/>
    <s v="Прочие расходы"/>
    <x v="1"/>
    <x v="17"/>
    <x v="1"/>
    <x v="0"/>
    <s v="8.1"/>
    <n v="1890428"/>
  </r>
  <r>
    <x v="1"/>
    <x v="0"/>
    <x v="7"/>
    <s v="Прибыль до налогообложения"/>
    <x v="0"/>
    <x v="18"/>
    <x v="0"/>
    <x v="0"/>
    <s v="9"/>
    <n v="1534424.6999999993"/>
  </r>
  <r>
    <x v="1"/>
    <x v="0"/>
    <x v="8"/>
    <s v="Налог на прибыль"/>
    <x v="0"/>
    <x v="18"/>
    <x v="0"/>
    <x v="0"/>
    <s v="11"/>
    <n v="306884.93999999989"/>
  </r>
  <r>
    <x v="1"/>
    <x v="0"/>
    <x v="9"/>
    <s v="Чистая прибыль"/>
    <x v="0"/>
    <x v="18"/>
    <x v="0"/>
    <x v="0"/>
    <s v="12"/>
    <n v="1227539.7599999993"/>
  </r>
  <r>
    <x v="1"/>
    <x v="1"/>
    <x v="0"/>
    <s v="Выручка"/>
    <x v="0"/>
    <x v="0"/>
    <x v="0"/>
    <x v="0"/>
    <s v="1"/>
    <n v="43886854.511999995"/>
  </r>
  <r>
    <x v="1"/>
    <x v="1"/>
    <x v="0"/>
    <s v="Выручка"/>
    <x v="1"/>
    <x v="1"/>
    <x v="1"/>
    <x v="0"/>
    <s v="1.1"/>
    <n v="43263854.999999993"/>
  </r>
  <r>
    <x v="1"/>
    <x v="1"/>
    <x v="0"/>
    <s v="Выручка"/>
    <x v="1"/>
    <x v="1"/>
    <x v="0"/>
    <x v="1"/>
    <s v="1.1.1"/>
    <n v="18026606.249999996"/>
  </r>
  <r>
    <x v="1"/>
    <x v="1"/>
    <x v="0"/>
    <s v="Выручка"/>
    <x v="1"/>
    <x v="1"/>
    <x v="0"/>
    <x v="2"/>
    <s v="1.1.2"/>
    <n v="16584477.749999998"/>
  </r>
  <r>
    <x v="1"/>
    <x v="1"/>
    <x v="0"/>
    <s v="Выручка"/>
    <x v="1"/>
    <x v="1"/>
    <x v="0"/>
    <x v="3"/>
    <s v="1.1.3"/>
    <n v="8652770.9999999981"/>
  </r>
  <r>
    <x v="1"/>
    <x v="1"/>
    <x v="0"/>
    <s v="Выручка"/>
    <x v="1"/>
    <x v="2"/>
    <x v="1"/>
    <x v="0"/>
    <s v="1.2"/>
    <n v="622999.51199999999"/>
  </r>
  <r>
    <x v="1"/>
    <x v="1"/>
    <x v="0"/>
    <s v="Выручка"/>
    <x v="1"/>
    <x v="2"/>
    <x v="0"/>
    <x v="4"/>
    <s v="1.2.1"/>
    <n v="545124.57299999997"/>
  </r>
  <r>
    <x v="1"/>
    <x v="1"/>
    <x v="0"/>
    <s v="Выручка"/>
    <x v="1"/>
    <x v="2"/>
    <x v="0"/>
    <x v="5"/>
    <s v="1.2.2"/>
    <n v="77874.938999999998"/>
  </r>
  <r>
    <x v="1"/>
    <x v="1"/>
    <x v="1"/>
    <s v="Себестоимость продаж"/>
    <x v="0"/>
    <x v="2"/>
    <x v="0"/>
    <x v="0"/>
    <s v="2"/>
    <n v="27044598.451499995"/>
  </r>
  <r>
    <x v="1"/>
    <x v="1"/>
    <x v="1"/>
    <s v="Себестоимость продаж"/>
    <x v="1"/>
    <x v="1"/>
    <x v="1"/>
    <x v="0"/>
    <s v="2.1"/>
    <n v="26711104.076999996"/>
  </r>
  <r>
    <x v="1"/>
    <x v="1"/>
    <x v="1"/>
    <s v="Себестоимость продаж"/>
    <x v="1"/>
    <x v="1"/>
    <x v="0"/>
    <x v="1"/>
    <s v="2.1.1"/>
    <n v="11482948.181249999"/>
  </r>
  <r>
    <x v="1"/>
    <x v="1"/>
    <x v="1"/>
    <s v="Себестоимость продаж"/>
    <x v="1"/>
    <x v="1"/>
    <x v="0"/>
    <x v="2"/>
    <s v="2.1.2"/>
    <n v="10564312.326749999"/>
  </r>
  <r>
    <x v="1"/>
    <x v="1"/>
    <x v="1"/>
    <s v="Себестоимость продаж"/>
    <x v="1"/>
    <x v="1"/>
    <x v="0"/>
    <x v="3"/>
    <s v="2.1.3"/>
    <n v="4663843.5689999992"/>
  </r>
  <r>
    <x v="1"/>
    <x v="1"/>
    <x v="1"/>
    <s v="Себестоимость продаж"/>
    <x v="1"/>
    <x v="2"/>
    <x v="1"/>
    <x v="0"/>
    <s v="2.2"/>
    <n v="333494.37449999998"/>
  </r>
  <r>
    <x v="1"/>
    <x v="1"/>
    <x v="1"/>
    <s v="Себестоимость продаж"/>
    <x v="1"/>
    <x v="2"/>
    <x v="0"/>
    <x v="4"/>
    <s v="2.2.1"/>
    <n v="272562.28649999999"/>
  </r>
  <r>
    <x v="1"/>
    <x v="1"/>
    <x v="1"/>
    <s v="Себестоимость продаж"/>
    <x v="1"/>
    <x v="2"/>
    <x v="0"/>
    <x v="5"/>
    <s v="2.2.2"/>
    <n v="60932.087999999996"/>
  </r>
  <r>
    <x v="1"/>
    <x v="1"/>
    <x v="2"/>
    <s v="Валовая прибыль"/>
    <x v="0"/>
    <x v="2"/>
    <x v="0"/>
    <x v="0"/>
    <s v="3"/>
    <n v="16842256.0605"/>
  </r>
  <r>
    <x v="1"/>
    <x v="1"/>
    <x v="2"/>
    <s v="Валовая прибыль"/>
    <x v="1"/>
    <x v="1"/>
    <x v="1"/>
    <x v="0"/>
    <s v="3.1"/>
    <n v="16552750.922999997"/>
  </r>
  <r>
    <x v="1"/>
    <x v="1"/>
    <x v="2"/>
    <s v="Валовая прибыль"/>
    <x v="1"/>
    <x v="1"/>
    <x v="0"/>
    <x v="1"/>
    <s v="3.1.1"/>
    <n v="6543658.0687499978"/>
  </r>
  <r>
    <x v="1"/>
    <x v="1"/>
    <x v="2"/>
    <s v="Валовая прибыль"/>
    <x v="1"/>
    <x v="1"/>
    <x v="0"/>
    <x v="2"/>
    <s v="3.1.2"/>
    <n v="6020165.4232499991"/>
  </r>
  <r>
    <x v="1"/>
    <x v="1"/>
    <x v="2"/>
    <s v="Валовая прибыль"/>
    <x v="1"/>
    <x v="1"/>
    <x v="0"/>
    <x v="3"/>
    <s v="3.1.3"/>
    <n v="3988927.4309999989"/>
  </r>
  <r>
    <x v="1"/>
    <x v="1"/>
    <x v="2"/>
    <s v="Валовая прибыль"/>
    <x v="1"/>
    <x v="2"/>
    <x v="1"/>
    <x v="0"/>
    <s v="3.2"/>
    <n v="289505.13750000001"/>
  </r>
  <r>
    <x v="1"/>
    <x v="1"/>
    <x v="2"/>
    <s v="Валовая прибыль"/>
    <x v="1"/>
    <x v="2"/>
    <x v="0"/>
    <x v="4"/>
    <s v="3.2.1"/>
    <n v="272562.28649999999"/>
  </r>
  <r>
    <x v="1"/>
    <x v="1"/>
    <x v="2"/>
    <s v="Валовая прибыль"/>
    <x v="1"/>
    <x v="2"/>
    <x v="0"/>
    <x v="5"/>
    <s v="3.2.2"/>
    <n v="16942.851000000002"/>
  </r>
  <r>
    <x v="1"/>
    <x v="1"/>
    <x v="3"/>
    <s v="Управленческие расходы "/>
    <x v="0"/>
    <x v="2"/>
    <x v="0"/>
    <x v="0"/>
    <s v="4"/>
    <n v="754883"/>
  </r>
  <r>
    <x v="1"/>
    <x v="1"/>
    <x v="3"/>
    <s v="Управленческие расходы "/>
    <x v="1"/>
    <x v="3"/>
    <x v="1"/>
    <x v="0"/>
    <s v="4.1"/>
    <n v="150000"/>
  </r>
  <r>
    <x v="1"/>
    <x v="1"/>
    <x v="3"/>
    <s v="Управленческие расходы "/>
    <x v="1"/>
    <x v="4"/>
    <x v="1"/>
    <x v="0"/>
    <s v="4.2"/>
    <n v="400400"/>
  </r>
  <r>
    <x v="1"/>
    <x v="1"/>
    <x v="3"/>
    <s v="Управленческие расходы "/>
    <x v="1"/>
    <x v="4"/>
    <x v="0"/>
    <x v="6"/>
    <s v="4.2.1"/>
    <n v="280000"/>
  </r>
  <r>
    <x v="1"/>
    <x v="1"/>
    <x v="3"/>
    <s v="Управленческие расходы "/>
    <x v="1"/>
    <x v="4"/>
    <x v="0"/>
    <x v="7"/>
    <s v="4.2.2"/>
    <n v="28000"/>
  </r>
  <r>
    <x v="1"/>
    <x v="1"/>
    <x v="3"/>
    <s v="Управленческие расходы "/>
    <x v="1"/>
    <x v="4"/>
    <x v="0"/>
    <x v="8"/>
    <s v="4.2.2"/>
    <n v="92400"/>
  </r>
  <r>
    <x v="1"/>
    <x v="1"/>
    <x v="3"/>
    <s v="Управленческие расходы "/>
    <x v="1"/>
    <x v="5"/>
    <x v="1"/>
    <x v="0"/>
    <s v="4.3"/>
    <n v="124359"/>
  </r>
  <r>
    <x v="1"/>
    <x v="1"/>
    <x v="3"/>
    <s v="Управленческие расходы "/>
    <x v="1"/>
    <x v="5"/>
    <x v="0"/>
    <x v="9"/>
    <s v="4.3.1"/>
    <n v="52074"/>
  </r>
  <r>
    <x v="1"/>
    <x v="1"/>
    <x v="3"/>
    <s v="Управленческие расходы "/>
    <x v="1"/>
    <x v="5"/>
    <x v="0"/>
    <x v="10"/>
    <s v="4.3.2"/>
    <n v="37614"/>
  </r>
  <r>
    <x v="1"/>
    <x v="1"/>
    <x v="3"/>
    <s v="Управленческие расходы "/>
    <x v="1"/>
    <x v="5"/>
    <x v="0"/>
    <x v="11"/>
    <s v="4.3.3"/>
    <n v="34671"/>
  </r>
  <r>
    <x v="1"/>
    <x v="1"/>
    <x v="3"/>
    <s v="Управленческие расходы "/>
    <x v="1"/>
    <x v="6"/>
    <x v="1"/>
    <x v="0"/>
    <s v="4.4"/>
    <n v="30932"/>
  </r>
  <r>
    <x v="1"/>
    <x v="1"/>
    <x v="3"/>
    <s v="Управленческие расходы "/>
    <x v="1"/>
    <x v="7"/>
    <x v="1"/>
    <x v="0"/>
    <s v="4.5"/>
    <n v="49192"/>
  </r>
  <r>
    <x v="1"/>
    <x v="1"/>
    <x v="3"/>
    <s v="Коммерческие расходы"/>
    <x v="0"/>
    <x v="7"/>
    <x v="0"/>
    <x v="0"/>
    <s v="5"/>
    <n v="12820301.9024"/>
  </r>
  <r>
    <x v="1"/>
    <x v="1"/>
    <x v="3"/>
    <s v="Коммерческие расходы"/>
    <x v="1"/>
    <x v="8"/>
    <x v="1"/>
    <x v="0"/>
    <s v="5.1"/>
    <n v="1250000"/>
  </r>
  <r>
    <x v="1"/>
    <x v="1"/>
    <x v="3"/>
    <s v="Коммерческие расходы"/>
    <x v="1"/>
    <x v="9"/>
    <x v="1"/>
    <x v="0"/>
    <s v="5.2"/>
    <n v="1276275"/>
  </r>
  <r>
    <x v="1"/>
    <x v="1"/>
    <x v="3"/>
    <s v="Коммерческие расходы"/>
    <x v="1"/>
    <x v="9"/>
    <x v="0"/>
    <x v="6"/>
    <s v="5.2.1"/>
    <n v="577500"/>
  </r>
  <r>
    <x v="1"/>
    <x v="1"/>
    <x v="3"/>
    <s v="Коммерческие расходы"/>
    <x v="1"/>
    <x v="9"/>
    <x v="0"/>
    <x v="7"/>
    <s v="5.2.2"/>
    <n v="404250"/>
  </r>
  <r>
    <x v="1"/>
    <x v="1"/>
    <x v="3"/>
    <s v="Коммерческие расходы"/>
    <x v="1"/>
    <x v="9"/>
    <x v="0"/>
    <x v="8"/>
    <s v="5.2.3"/>
    <n v="294525"/>
  </r>
  <r>
    <x v="1"/>
    <x v="1"/>
    <x v="3"/>
    <s v="Коммерческие расходы"/>
    <x v="1"/>
    <x v="10"/>
    <x v="1"/>
    <x v="0"/>
    <s v="5.3"/>
    <n v="8338502.3572799992"/>
  </r>
  <r>
    <x v="1"/>
    <x v="1"/>
    <x v="3"/>
    <s v="Коммерческие расходы"/>
    <x v="1"/>
    <x v="10"/>
    <x v="0"/>
    <x v="12"/>
    <s v="5.3.1"/>
    <n v="5266422.5414399989"/>
  </r>
  <r>
    <x v="1"/>
    <x v="1"/>
    <x v="3"/>
    <s v="Коммерческие расходы"/>
    <x v="1"/>
    <x v="10"/>
    <x v="0"/>
    <x v="13"/>
    <s v="5.3.2"/>
    <n v="3072079.8158399998"/>
  </r>
  <r>
    <x v="1"/>
    <x v="1"/>
    <x v="3"/>
    <s v="Коммерческие расходы"/>
    <x v="1"/>
    <x v="11"/>
    <x v="1"/>
    <x v="0"/>
    <s v="5.4"/>
    <n v="270000"/>
  </r>
  <r>
    <x v="1"/>
    <x v="1"/>
    <x v="3"/>
    <s v="Коммерческие расходы"/>
    <x v="1"/>
    <x v="12"/>
    <x v="1"/>
    <x v="0"/>
    <s v="5.5"/>
    <n v="250000"/>
  </r>
  <r>
    <x v="1"/>
    <x v="1"/>
    <x v="3"/>
    <s v="Коммерческие расходы"/>
    <x v="1"/>
    <x v="13"/>
    <x v="1"/>
    <x v="0"/>
    <s v="5.6"/>
    <n v="901000"/>
  </r>
  <r>
    <x v="1"/>
    <x v="1"/>
    <x v="3"/>
    <s v="Коммерческие расходы"/>
    <x v="1"/>
    <x v="14"/>
    <x v="1"/>
    <x v="0"/>
    <s v="5.7"/>
    <n v="438868.54511999997"/>
  </r>
  <r>
    <x v="1"/>
    <x v="1"/>
    <x v="3"/>
    <s v="Коммерческие расходы"/>
    <x v="1"/>
    <x v="15"/>
    <x v="1"/>
    <x v="0"/>
    <s v="5.8"/>
    <n v="95656"/>
  </r>
  <r>
    <x v="1"/>
    <x v="1"/>
    <x v="4"/>
    <s v="Операционная прибыль"/>
    <x v="0"/>
    <x v="15"/>
    <x v="0"/>
    <x v="0"/>
    <s v="6"/>
    <n v="3267071.1580999997"/>
  </r>
  <r>
    <x v="1"/>
    <x v="1"/>
    <x v="5"/>
    <s v="Прочие доходы"/>
    <x v="0"/>
    <x v="15"/>
    <x v="0"/>
    <x v="0"/>
    <s v="7"/>
    <n v="3923"/>
  </r>
  <r>
    <x v="1"/>
    <x v="1"/>
    <x v="5"/>
    <s v="Прочие доходы"/>
    <x v="1"/>
    <x v="19"/>
    <x v="1"/>
    <x v="0"/>
    <s v="7.1"/>
    <n v="3923"/>
  </r>
  <r>
    <x v="1"/>
    <x v="1"/>
    <x v="6"/>
    <s v="Прочие расходы"/>
    <x v="0"/>
    <x v="16"/>
    <x v="0"/>
    <x v="0"/>
    <s v="8"/>
    <n v="2179323"/>
  </r>
  <r>
    <x v="1"/>
    <x v="1"/>
    <x v="6"/>
    <s v="Прочие расходы"/>
    <x v="1"/>
    <x v="17"/>
    <x v="1"/>
    <x v="0"/>
    <s v="8.1"/>
    <n v="2179323"/>
  </r>
  <r>
    <x v="1"/>
    <x v="1"/>
    <x v="7"/>
    <s v="Прибыль до налогообложения"/>
    <x v="0"/>
    <x v="18"/>
    <x v="0"/>
    <x v="0"/>
    <s v="9"/>
    <n v="1091671.1580999997"/>
  </r>
  <r>
    <x v="1"/>
    <x v="1"/>
    <x v="8"/>
    <s v="Налог на прибыль"/>
    <x v="0"/>
    <x v="18"/>
    <x v="0"/>
    <x v="0"/>
    <s v="11"/>
    <n v="218334.23161999995"/>
  </r>
  <r>
    <x v="1"/>
    <x v="1"/>
    <x v="9"/>
    <s v="Чистая прибыль"/>
    <x v="0"/>
    <x v="18"/>
    <x v="0"/>
    <x v="0"/>
    <s v="12"/>
    <n v="873336.92647999967"/>
  </r>
  <r>
    <x v="2"/>
    <x v="0"/>
    <x v="0"/>
    <s v="Выручка"/>
    <x v="0"/>
    <x v="0"/>
    <x v="0"/>
    <x v="0"/>
    <s v="1"/>
    <n v="40752311.939999998"/>
  </r>
  <r>
    <x v="2"/>
    <x v="0"/>
    <x v="0"/>
    <s v="Выручка"/>
    <x v="1"/>
    <x v="1"/>
    <x v="1"/>
    <x v="0"/>
    <s v="1.1"/>
    <n v="40178947.5"/>
  </r>
  <r>
    <x v="2"/>
    <x v="0"/>
    <x v="0"/>
    <s v="Выручка"/>
    <x v="1"/>
    <x v="1"/>
    <x v="0"/>
    <x v="1"/>
    <s v="1.1.1"/>
    <n v="15202845"/>
  </r>
  <r>
    <x v="2"/>
    <x v="0"/>
    <x v="0"/>
    <s v="Выручка"/>
    <x v="1"/>
    <x v="1"/>
    <x v="0"/>
    <x v="2"/>
    <s v="1.1.2"/>
    <n v="16288762.5"/>
  </r>
  <r>
    <x v="2"/>
    <x v="0"/>
    <x v="0"/>
    <s v="Выручка"/>
    <x v="1"/>
    <x v="1"/>
    <x v="0"/>
    <x v="3"/>
    <s v="1.1.3"/>
    <n v="8687340"/>
  </r>
  <r>
    <x v="2"/>
    <x v="0"/>
    <x v="0"/>
    <s v="Выручка"/>
    <x v="1"/>
    <x v="2"/>
    <x v="1"/>
    <x v="0"/>
    <s v="1.2"/>
    <n v="573364.44000000006"/>
  </r>
  <r>
    <x v="2"/>
    <x v="0"/>
    <x v="0"/>
    <s v="Выручка"/>
    <x v="1"/>
    <x v="2"/>
    <x v="0"/>
    <x v="4"/>
    <s v="1.2.1"/>
    <n v="501693.88500000001"/>
  </r>
  <r>
    <x v="2"/>
    <x v="0"/>
    <x v="0"/>
    <s v="Выручка"/>
    <x v="1"/>
    <x v="2"/>
    <x v="0"/>
    <x v="5"/>
    <s v="1.2.2"/>
    <n v="71670.555000000008"/>
  </r>
  <r>
    <x v="2"/>
    <x v="0"/>
    <x v="1"/>
    <s v="Себестоимость продаж"/>
    <x v="0"/>
    <x v="2"/>
    <x v="0"/>
    <x v="0"/>
    <s v="2"/>
    <n v="25554528.817499999"/>
  </r>
  <r>
    <x v="2"/>
    <x v="0"/>
    <x v="1"/>
    <s v="Себестоимость продаж"/>
    <x v="1"/>
    <x v="1"/>
    <x v="1"/>
    <x v="0"/>
    <s v="2.1"/>
    <n v="25247581.875"/>
  </r>
  <r>
    <x v="2"/>
    <x v="0"/>
    <x v="1"/>
    <s v="Себестоимость продаж"/>
    <x v="1"/>
    <x v="1"/>
    <x v="0"/>
    <x v="1"/>
    <s v="2.1.1"/>
    <n v="9881849.25"/>
  </r>
  <r>
    <x v="2"/>
    <x v="0"/>
    <x v="1"/>
    <s v="Себестоимость продаж"/>
    <x v="1"/>
    <x v="1"/>
    <x v="0"/>
    <x v="2"/>
    <s v="2.1.2"/>
    <n v="10587695.625"/>
  </r>
  <r>
    <x v="2"/>
    <x v="0"/>
    <x v="1"/>
    <s v="Себестоимость продаж"/>
    <x v="1"/>
    <x v="1"/>
    <x v="0"/>
    <x v="3"/>
    <s v="2.1.3"/>
    <n v="4778037"/>
  </r>
  <r>
    <x v="2"/>
    <x v="0"/>
    <x v="1"/>
    <s v="Себестоимость продаж"/>
    <x v="1"/>
    <x v="2"/>
    <x v="1"/>
    <x v="0"/>
    <s v="2.2"/>
    <n v="306946.9425"/>
  </r>
  <r>
    <x v="2"/>
    <x v="0"/>
    <x v="1"/>
    <s v="Себестоимость продаж"/>
    <x v="1"/>
    <x v="2"/>
    <x v="0"/>
    <x v="4"/>
    <s v="2.2.1"/>
    <n v="250846.9425"/>
  </r>
  <r>
    <x v="2"/>
    <x v="0"/>
    <x v="1"/>
    <s v="Себестоимость продаж"/>
    <x v="1"/>
    <x v="2"/>
    <x v="0"/>
    <x v="5"/>
    <s v="2.2.2"/>
    <n v="56100"/>
  </r>
  <r>
    <x v="2"/>
    <x v="0"/>
    <x v="2"/>
    <s v="Валовая прибыль"/>
    <x v="0"/>
    <x v="2"/>
    <x v="0"/>
    <x v="0"/>
    <s v="3"/>
    <n v="15197783.122499999"/>
  </r>
  <r>
    <x v="2"/>
    <x v="0"/>
    <x v="2"/>
    <s v="Валовая прибыль"/>
    <x v="1"/>
    <x v="1"/>
    <x v="1"/>
    <x v="0"/>
    <s v="3.1"/>
    <n v="14931365.625"/>
  </r>
  <r>
    <x v="2"/>
    <x v="0"/>
    <x v="2"/>
    <s v="Валовая прибыль"/>
    <x v="1"/>
    <x v="1"/>
    <x v="0"/>
    <x v="1"/>
    <s v="3.1.1"/>
    <n v="5320995.75"/>
  </r>
  <r>
    <x v="2"/>
    <x v="0"/>
    <x v="2"/>
    <s v="Валовая прибыль"/>
    <x v="1"/>
    <x v="1"/>
    <x v="0"/>
    <x v="2"/>
    <s v="3.1.2"/>
    <n v="5701066.875"/>
  </r>
  <r>
    <x v="2"/>
    <x v="0"/>
    <x v="2"/>
    <s v="Валовая прибыль"/>
    <x v="1"/>
    <x v="1"/>
    <x v="0"/>
    <x v="3"/>
    <s v="3.1.3"/>
    <n v="3909303"/>
  </r>
  <r>
    <x v="2"/>
    <x v="0"/>
    <x v="2"/>
    <s v="Валовая прибыль"/>
    <x v="1"/>
    <x v="2"/>
    <x v="1"/>
    <x v="0"/>
    <s v="3.2"/>
    <n v="266417.49750000006"/>
  </r>
  <r>
    <x v="2"/>
    <x v="0"/>
    <x v="2"/>
    <s v="Валовая прибыль"/>
    <x v="1"/>
    <x v="2"/>
    <x v="0"/>
    <x v="4"/>
    <s v="3.2.1"/>
    <n v="250846.9425"/>
  </r>
  <r>
    <x v="2"/>
    <x v="0"/>
    <x v="2"/>
    <s v="Валовая прибыль"/>
    <x v="1"/>
    <x v="2"/>
    <x v="0"/>
    <x v="5"/>
    <s v="3.2.2"/>
    <n v="15570.555000000008"/>
  </r>
  <r>
    <x v="2"/>
    <x v="0"/>
    <x v="3"/>
    <s v="Управленческие расходы "/>
    <x v="0"/>
    <x v="2"/>
    <x v="0"/>
    <x v="0"/>
    <s v="4"/>
    <n v="759055"/>
  </r>
  <r>
    <x v="2"/>
    <x v="0"/>
    <x v="3"/>
    <s v="Управленческие расходы "/>
    <x v="1"/>
    <x v="3"/>
    <x v="1"/>
    <x v="0"/>
    <s v="4.1"/>
    <n v="150000"/>
  </r>
  <r>
    <x v="2"/>
    <x v="0"/>
    <x v="3"/>
    <s v="Управленческие расходы "/>
    <x v="1"/>
    <x v="4"/>
    <x v="1"/>
    <x v="0"/>
    <s v="4.2"/>
    <n v="457600"/>
  </r>
  <r>
    <x v="2"/>
    <x v="0"/>
    <x v="3"/>
    <s v="Управленческие расходы "/>
    <x v="1"/>
    <x v="4"/>
    <x v="0"/>
    <x v="6"/>
    <s v="4.2.1"/>
    <n v="320000"/>
  </r>
  <r>
    <x v="2"/>
    <x v="0"/>
    <x v="3"/>
    <s v="Управленческие расходы "/>
    <x v="1"/>
    <x v="4"/>
    <x v="0"/>
    <x v="7"/>
    <s v="4.2.2"/>
    <n v="32000"/>
  </r>
  <r>
    <x v="2"/>
    <x v="0"/>
    <x v="3"/>
    <s v="Управленческие расходы "/>
    <x v="1"/>
    <x v="4"/>
    <x v="0"/>
    <x v="8"/>
    <s v="4.2.2"/>
    <n v="105600"/>
  </r>
  <r>
    <x v="2"/>
    <x v="0"/>
    <x v="3"/>
    <s v="Управленческие расходы "/>
    <x v="1"/>
    <x v="5"/>
    <x v="1"/>
    <x v="0"/>
    <s v="4.3"/>
    <n v="84499"/>
  </r>
  <r>
    <x v="2"/>
    <x v="0"/>
    <x v="3"/>
    <s v="Управленческие расходы "/>
    <x v="1"/>
    <x v="5"/>
    <x v="0"/>
    <x v="9"/>
    <s v="4.3.1"/>
    <n v="50000"/>
  </r>
  <r>
    <x v="2"/>
    <x v="0"/>
    <x v="3"/>
    <s v="Управленческие расходы "/>
    <x v="1"/>
    <x v="5"/>
    <x v="0"/>
    <x v="10"/>
    <s v="4.3.2"/>
    <n v="14390"/>
  </r>
  <r>
    <x v="2"/>
    <x v="0"/>
    <x v="3"/>
    <s v="Управленческие расходы "/>
    <x v="1"/>
    <x v="5"/>
    <x v="0"/>
    <x v="11"/>
    <s v="4.3.3"/>
    <n v="20109"/>
  </r>
  <r>
    <x v="2"/>
    <x v="0"/>
    <x v="3"/>
    <s v="Управленческие расходы "/>
    <x v="1"/>
    <x v="6"/>
    <x v="1"/>
    <x v="0"/>
    <s v="4.4"/>
    <n v="19112"/>
  </r>
  <r>
    <x v="2"/>
    <x v="0"/>
    <x v="3"/>
    <s v="Управленческие расходы "/>
    <x v="1"/>
    <x v="7"/>
    <x v="1"/>
    <x v="0"/>
    <s v="4.5"/>
    <n v="47844"/>
  </r>
  <r>
    <x v="2"/>
    <x v="0"/>
    <x v="3"/>
    <s v="Коммерческие расходы"/>
    <x v="0"/>
    <x v="7"/>
    <x v="0"/>
    <x v="0"/>
    <s v="5"/>
    <n v="12013460.888"/>
  </r>
  <r>
    <x v="2"/>
    <x v="0"/>
    <x v="3"/>
    <s v="Коммерческие расходы"/>
    <x v="1"/>
    <x v="8"/>
    <x v="1"/>
    <x v="0"/>
    <s v="5.1"/>
    <n v="1250000"/>
  </r>
  <r>
    <x v="2"/>
    <x v="0"/>
    <x v="3"/>
    <s v="Коммерческие расходы"/>
    <x v="1"/>
    <x v="9"/>
    <x v="1"/>
    <x v="0"/>
    <s v="5.2"/>
    <n v="1238737.5"/>
  </r>
  <r>
    <x v="2"/>
    <x v="0"/>
    <x v="3"/>
    <s v="Коммерческие расходы"/>
    <x v="1"/>
    <x v="9"/>
    <x v="0"/>
    <x v="6"/>
    <s v="5.2.1"/>
    <n v="577500"/>
  </r>
  <r>
    <x v="2"/>
    <x v="0"/>
    <x v="3"/>
    <s v="Коммерческие расходы"/>
    <x v="1"/>
    <x v="9"/>
    <x v="0"/>
    <x v="7"/>
    <s v="5.2.2"/>
    <n v="375375"/>
  </r>
  <r>
    <x v="2"/>
    <x v="0"/>
    <x v="3"/>
    <s v="Коммерческие расходы"/>
    <x v="1"/>
    <x v="9"/>
    <x v="0"/>
    <x v="8"/>
    <s v="5.2.3"/>
    <n v="285862.5"/>
  </r>
  <r>
    <x v="2"/>
    <x v="0"/>
    <x v="3"/>
    <s v="Коммерческие расходы"/>
    <x v="1"/>
    <x v="10"/>
    <x v="1"/>
    <x v="0"/>
    <s v="5.3"/>
    <n v="7742939.2686000001"/>
  </r>
  <r>
    <x v="2"/>
    <x v="0"/>
    <x v="3"/>
    <s v="Коммерческие расходы"/>
    <x v="1"/>
    <x v="10"/>
    <x v="0"/>
    <x v="12"/>
    <s v="5.3.1"/>
    <n v="4890277.4327999996"/>
  </r>
  <r>
    <x v="2"/>
    <x v="0"/>
    <x v="3"/>
    <s v="Коммерческие расходы"/>
    <x v="1"/>
    <x v="10"/>
    <x v="0"/>
    <x v="13"/>
    <s v="5.3.2"/>
    <n v="2852661.8358"/>
  </r>
  <r>
    <x v="2"/>
    <x v="0"/>
    <x v="3"/>
    <s v="Коммерческие расходы"/>
    <x v="1"/>
    <x v="11"/>
    <x v="1"/>
    <x v="0"/>
    <s v="5.4"/>
    <n v="270000"/>
  </r>
  <r>
    <x v="2"/>
    <x v="0"/>
    <x v="3"/>
    <s v="Коммерческие расходы"/>
    <x v="1"/>
    <x v="12"/>
    <x v="1"/>
    <x v="0"/>
    <s v="5.5"/>
    <n v="250000"/>
  </r>
  <r>
    <x v="2"/>
    <x v="0"/>
    <x v="3"/>
    <s v="Коммерческие расходы"/>
    <x v="1"/>
    <x v="13"/>
    <x v="1"/>
    <x v="0"/>
    <s v="5.6"/>
    <n v="731999.99999999988"/>
  </r>
  <r>
    <x v="2"/>
    <x v="0"/>
    <x v="3"/>
    <s v="Коммерческие расходы"/>
    <x v="1"/>
    <x v="14"/>
    <x v="1"/>
    <x v="0"/>
    <s v="5.7"/>
    <n v="407523.11939999997"/>
  </r>
  <r>
    <x v="2"/>
    <x v="0"/>
    <x v="3"/>
    <s v="Коммерческие расходы"/>
    <x v="1"/>
    <x v="15"/>
    <x v="1"/>
    <x v="0"/>
    <s v="5.8"/>
    <n v="122261"/>
  </r>
  <r>
    <x v="2"/>
    <x v="0"/>
    <x v="4"/>
    <s v="Операционная прибыль"/>
    <x v="0"/>
    <x v="15"/>
    <x v="0"/>
    <x v="0"/>
    <s v="6"/>
    <n v="2425267.2344999984"/>
  </r>
  <r>
    <x v="2"/>
    <x v="0"/>
    <x v="5"/>
    <s v="Прочие доходы"/>
    <x v="0"/>
    <x v="15"/>
    <x v="0"/>
    <x v="0"/>
    <s v="7"/>
    <n v="0"/>
  </r>
  <r>
    <x v="2"/>
    <x v="0"/>
    <x v="6"/>
    <s v="Прочие расходы"/>
    <x v="0"/>
    <x v="16"/>
    <x v="0"/>
    <x v="0"/>
    <s v="8"/>
    <n v="2055024"/>
  </r>
  <r>
    <x v="2"/>
    <x v="0"/>
    <x v="6"/>
    <s v="Прочие расходы"/>
    <x v="1"/>
    <x v="17"/>
    <x v="1"/>
    <x v="0"/>
    <s v="8.1"/>
    <n v="2055024"/>
  </r>
  <r>
    <x v="2"/>
    <x v="0"/>
    <x v="7"/>
    <s v="Прибыль до налогообложения"/>
    <x v="0"/>
    <x v="18"/>
    <x v="0"/>
    <x v="0"/>
    <s v="9"/>
    <n v="370243.23449999839"/>
  </r>
  <r>
    <x v="2"/>
    <x v="0"/>
    <x v="8"/>
    <s v="Налог на прибыль"/>
    <x v="0"/>
    <x v="18"/>
    <x v="0"/>
    <x v="0"/>
    <s v="11"/>
    <n v="74048.646899999687"/>
  </r>
  <r>
    <x v="2"/>
    <x v="0"/>
    <x v="9"/>
    <s v="Чистая прибыль"/>
    <x v="0"/>
    <x v="18"/>
    <x v="0"/>
    <x v="0"/>
    <s v="12"/>
    <n v="296194.58759999869"/>
  </r>
  <r>
    <x v="2"/>
    <x v="1"/>
    <x v="0"/>
    <s v="Выручка"/>
    <x v="0"/>
    <x v="0"/>
    <x v="0"/>
    <x v="0"/>
    <s v="1"/>
    <n v="40449089.024640001"/>
  </r>
  <r>
    <x v="2"/>
    <x v="1"/>
    <x v="0"/>
    <s v="Выручка"/>
    <x v="1"/>
    <x v="1"/>
    <x v="1"/>
    <x v="0"/>
    <s v="1.1"/>
    <n v="39874890.600000001"/>
  </r>
  <r>
    <x v="2"/>
    <x v="1"/>
    <x v="0"/>
    <s v="Выручка"/>
    <x v="1"/>
    <x v="1"/>
    <x v="0"/>
    <x v="1"/>
    <s v="1.1.1"/>
    <n v="16614537.75"/>
  </r>
  <r>
    <x v="2"/>
    <x v="1"/>
    <x v="0"/>
    <s v="Выручка"/>
    <x v="1"/>
    <x v="1"/>
    <x v="0"/>
    <x v="2"/>
    <s v="1.1.2"/>
    <n v="15285374.73"/>
  </r>
  <r>
    <x v="2"/>
    <x v="1"/>
    <x v="0"/>
    <s v="Выручка"/>
    <x v="1"/>
    <x v="1"/>
    <x v="0"/>
    <x v="3"/>
    <s v="1.1.3"/>
    <n v="7974978.1200000001"/>
  </r>
  <r>
    <x v="2"/>
    <x v="1"/>
    <x v="0"/>
    <s v="Выручка"/>
    <x v="1"/>
    <x v="2"/>
    <x v="1"/>
    <x v="0"/>
    <s v="1.2"/>
    <n v="574198.42463999998"/>
  </r>
  <r>
    <x v="2"/>
    <x v="1"/>
    <x v="0"/>
    <s v="Выручка"/>
    <x v="1"/>
    <x v="2"/>
    <x v="0"/>
    <x v="4"/>
    <s v="1.2.1"/>
    <n v="502423.62156"/>
  </r>
  <r>
    <x v="2"/>
    <x v="1"/>
    <x v="0"/>
    <s v="Выручка"/>
    <x v="1"/>
    <x v="2"/>
    <x v="0"/>
    <x v="5"/>
    <s v="1.2.2"/>
    <n v="71774.803080000012"/>
  </r>
  <r>
    <x v="2"/>
    <x v="1"/>
    <x v="1"/>
    <s v="Себестоимость продаж"/>
    <x v="0"/>
    <x v="2"/>
    <x v="0"/>
    <x v="0"/>
    <s v="2"/>
    <n v="26183895.369120006"/>
  </r>
  <r>
    <x v="2"/>
    <x v="1"/>
    <x v="1"/>
    <s v="Себестоимость продаж"/>
    <x v="1"/>
    <x v="1"/>
    <x v="1"/>
    <x v="0"/>
    <s v="2.1"/>
    <n v="25874816.510340005"/>
  </r>
  <r>
    <x v="2"/>
    <x v="1"/>
    <x v="1"/>
    <s v="Себестоимость продаж"/>
    <x v="1"/>
    <x v="1"/>
    <x v="0"/>
    <x v="1"/>
    <s v="2.1.1"/>
    <n v="11123433.023625001"/>
  </r>
  <r>
    <x v="2"/>
    <x v="1"/>
    <x v="1"/>
    <s v="Себестоимость продаж"/>
    <x v="1"/>
    <x v="1"/>
    <x v="0"/>
    <x v="2"/>
    <s v="2.1.2"/>
    <n v="10233558.381735003"/>
  </r>
  <r>
    <x v="2"/>
    <x v="1"/>
    <x v="1"/>
    <s v="Себестоимость продаж"/>
    <x v="1"/>
    <x v="1"/>
    <x v="0"/>
    <x v="3"/>
    <s v="2.1.3"/>
    <n v="4517825.1049800012"/>
  </r>
  <r>
    <x v="2"/>
    <x v="1"/>
    <x v="1"/>
    <s v="Себестоимость продаж"/>
    <x v="1"/>
    <x v="2"/>
    <x v="1"/>
    <x v="0"/>
    <s v="2.2"/>
    <n v="309078.85878000001"/>
  </r>
  <r>
    <x v="2"/>
    <x v="1"/>
    <x v="1"/>
    <s v="Себестоимость продаж"/>
    <x v="1"/>
    <x v="2"/>
    <x v="0"/>
    <x v="4"/>
    <s v="2.2.1"/>
    <n v="251211.81078"/>
  </r>
  <r>
    <x v="2"/>
    <x v="1"/>
    <x v="1"/>
    <s v="Себестоимость продаж"/>
    <x v="1"/>
    <x v="2"/>
    <x v="0"/>
    <x v="5"/>
    <s v="2.2.2"/>
    <n v="57867.048000000003"/>
  </r>
  <r>
    <x v="2"/>
    <x v="1"/>
    <x v="2"/>
    <s v="Валовая прибыль"/>
    <x v="0"/>
    <x v="2"/>
    <x v="0"/>
    <x v="0"/>
    <s v="3"/>
    <n v="14265193.655519996"/>
  </r>
  <r>
    <x v="2"/>
    <x v="1"/>
    <x v="2"/>
    <s v="Валовая прибыль"/>
    <x v="1"/>
    <x v="1"/>
    <x v="1"/>
    <x v="0"/>
    <s v="3.1"/>
    <n v="14000074.089659996"/>
  </r>
  <r>
    <x v="2"/>
    <x v="1"/>
    <x v="2"/>
    <s v="Валовая прибыль"/>
    <x v="1"/>
    <x v="1"/>
    <x v="0"/>
    <x v="1"/>
    <s v="3.1.1"/>
    <n v="5491104.7263749987"/>
  </r>
  <r>
    <x v="2"/>
    <x v="1"/>
    <x v="2"/>
    <s v="Валовая прибыль"/>
    <x v="1"/>
    <x v="1"/>
    <x v="0"/>
    <x v="2"/>
    <s v="3.1.2"/>
    <n v="5051816.3482649978"/>
  </r>
  <r>
    <x v="2"/>
    <x v="1"/>
    <x v="2"/>
    <s v="Валовая прибыль"/>
    <x v="1"/>
    <x v="1"/>
    <x v="0"/>
    <x v="3"/>
    <s v="3.1.3"/>
    <n v="3457153.0150199989"/>
  </r>
  <r>
    <x v="2"/>
    <x v="1"/>
    <x v="2"/>
    <s v="Валовая прибыль"/>
    <x v="1"/>
    <x v="2"/>
    <x v="1"/>
    <x v="0"/>
    <s v="3.2"/>
    <n v="265119.56585999997"/>
  </r>
  <r>
    <x v="2"/>
    <x v="1"/>
    <x v="2"/>
    <s v="Валовая прибыль"/>
    <x v="1"/>
    <x v="2"/>
    <x v="0"/>
    <x v="4"/>
    <s v="3.2.1"/>
    <n v="251211.81078"/>
  </r>
  <r>
    <x v="2"/>
    <x v="1"/>
    <x v="2"/>
    <s v="Валовая прибыль"/>
    <x v="1"/>
    <x v="2"/>
    <x v="0"/>
    <x v="5"/>
    <s v="3.2.2"/>
    <n v="13907.75508000001"/>
  </r>
  <r>
    <x v="2"/>
    <x v="1"/>
    <x v="3"/>
    <s v="Управленческие расходы "/>
    <x v="0"/>
    <x v="2"/>
    <x v="0"/>
    <x v="0"/>
    <s v="4"/>
    <n v="723335"/>
  </r>
  <r>
    <x v="2"/>
    <x v="1"/>
    <x v="3"/>
    <s v="Управленческие расходы "/>
    <x v="1"/>
    <x v="3"/>
    <x v="1"/>
    <x v="0"/>
    <s v="4.1"/>
    <n v="150000"/>
  </r>
  <r>
    <x v="2"/>
    <x v="1"/>
    <x v="3"/>
    <s v="Управленческие расходы "/>
    <x v="1"/>
    <x v="4"/>
    <x v="1"/>
    <x v="0"/>
    <s v="4.2"/>
    <n v="400400"/>
  </r>
  <r>
    <x v="2"/>
    <x v="1"/>
    <x v="3"/>
    <s v="Управленческие расходы "/>
    <x v="1"/>
    <x v="4"/>
    <x v="0"/>
    <x v="6"/>
    <s v="4.2.1"/>
    <n v="280000"/>
  </r>
  <r>
    <x v="2"/>
    <x v="1"/>
    <x v="3"/>
    <s v="Управленческие расходы "/>
    <x v="1"/>
    <x v="4"/>
    <x v="0"/>
    <x v="7"/>
    <s v="4.2.2"/>
    <n v="28000"/>
  </r>
  <r>
    <x v="2"/>
    <x v="1"/>
    <x v="3"/>
    <s v="Управленческие расходы "/>
    <x v="1"/>
    <x v="4"/>
    <x v="0"/>
    <x v="8"/>
    <s v="4.2.2"/>
    <n v="92400"/>
  </r>
  <r>
    <x v="2"/>
    <x v="1"/>
    <x v="3"/>
    <s v="Управленческие расходы "/>
    <x v="1"/>
    <x v="5"/>
    <x v="1"/>
    <x v="0"/>
    <s v="4.3"/>
    <n v="113777"/>
  </r>
  <r>
    <x v="2"/>
    <x v="1"/>
    <x v="3"/>
    <s v="Управленческие расходы "/>
    <x v="1"/>
    <x v="5"/>
    <x v="0"/>
    <x v="9"/>
    <s v="4.3.1"/>
    <n v="50085"/>
  </r>
  <r>
    <x v="2"/>
    <x v="1"/>
    <x v="3"/>
    <s v="Управленческие расходы "/>
    <x v="1"/>
    <x v="5"/>
    <x v="0"/>
    <x v="10"/>
    <s v="4.3.2"/>
    <n v="37977"/>
  </r>
  <r>
    <x v="2"/>
    <x v="1"/>
    <x v="3"/>
    <s v="Управленческие расходы "/>
    <x v="1"/>
    <x v="5"/>
    <x v="0"/>
    <x v="11"/>
    <s v="4.3.3"/>
    <n v="25715"/>
  </r>
  <r>
    <x v="2"/>
    <x v="1"/>
    <x v="3"/>
    <s v="Управленческие расходы "/>
    <x v="1"/>
    <x v="6"/>
    <x v="1"/>
    <x v="0"/>
    <s v="4.4"/>
    <n v="11109"/>
  </r>
  <r>
    <x v="2"/>
    <x v="1"/>
    <x v="3"/>
    <s v="Управленческие расходы "/>
    <x v="1"/>
    <x v="7"/>
    <x v="1"/>
    <x v="0"/>
    <s v="4.5"/>
    <n v="48049"/>
  </r>
  <r>
    <x v="2"/>
    <x v="1"/>
    <x v="3"/>
    <s v="Коммерческие расходы"/>
    <x v="0"/>
    <x v="7"/>
    <x v="0"/>
    <x v="0"/>
    <s v="5"/>
    <n v="11577075.304928001"/>
  </r>
  <r>
    <x v="2"/>
    <x v="1"/>
    <x v="3"/>
    <s v="Коммерческие расходы"/>
    <x v="1"/>
    <x v="8"/>
    <x v="1"/>
    <x v="0"/>
    <s v="5.1"/>
    <n v="1250000"/>
  </r>
  <r>
    <x v="2"/>
    <x v="1"/>
    <x v="3"/>
    <s v="Коммерческие расходы"/>
    <x v="1"/>
    <x v="9"/>
    <x v="1"/>
    <x v="0"/>
    <s v="5.2"/>
    <n v="1223722.5"/>
  </r>
  <r>
    <x v="2"/>
    <x v="1"/>
    <x v="3"/>
    <s v="Коммерческие расходы"/>
    <x v="1"/>
    <x v="9"/>
    <x v="0"/>
    <x v="6"/>
    <s v="5.2.1"/>
    <n v="577500"/>
  </r>
  <r>
    <x v="2"/>
    <x v="1"/>
    <x v="3"/>
    <s v="Коммерческие расходы"/>
    <x v="1"/>
    <x v="9"/>
    <x v="0"/>
    <x v="7"/>
    <s v="5.2.2"/>
    <n v="363825"/>
  </r>
  <r>
    <x v="2"/>
    <x v="1"/>
    <x v="3"/>
    <s v="Коммерческие расходы"/>
    <x v="1"/>
    <x v="9"/>
    <x v="0"/>
    <x v="8"/>
    <s v="5.2.3"/>
    <n v="282397.5"/>
  </r>
  <r>
    <x v="2"/>
    <x v="1"/>
    <x v="3"/>
    <s v="Коммерческие расходы"/>
    <x v="1"/>
    <x v="10"/>
    <x v="1"/>
    <x v="0"/>
    <s v="5.3"/>
    <n v="7685326.9146816004"/>
  </r>
  <r>
    <x v="2"/>
    <x v="1"/>
    <x v="3"/>
    <s v="Коммерческие расходы"/>
    <x v="1"/>
    <x v="10"/>
    <x v="0"/>
    <x v="12"/>
    <s v="5.3.1"/>
    <n v="4853890.6829567999"/>
  </r>
  <r>
    <x v="2"/>
    <x v="1"/>
    <x v="3"/>
    <s v="Коммерческие расходы"/>
    <x v="1"/>
    <x v="10"/>
    <x v="0"/>
    <x v="13"/>
    <s v="5.3.2"/>
    <n v="2831436.2317248005"/>
  </r>
  <r>
    <x v="2"/>
    <x v="1"/>
    <x v="3"/>
    <s v="Коммерческие расходы"/>
    <x v="1"/>
    <x v="11"/>
    <x v="1"/>
    <x v="0"/>
    <s v="5.4"/>
    <n v="270000"/>
  </r>
  <r>
    <x v="2"/>
    <x v="1"/>
    <x v="3"/>
    <s v="Коммерческие расходы"/>
    <x v="1"/>
    <x v="12"/>
    <x v="1"/>
    <x v="0"/>
    <s v="5.5"/>
    <n v="250000"/>
  </r>
  <r>
    <x v="2"/>
    <x v="1"/>
    <x v="3"/>
    <s v="Коммерческие расходы"/>
    <x v="1"/>
    <x v="13"/>
    <x v="1"/>
    <x v="0"/>
    <s v="5.6"/>
    <n v="511000"/>
  </r>
  <r>
    <x v="2"/>
    <x v="1"/>
    <x v="3"/>
    <s v="Коммерческие расходы"/>
    <x v="1"/>
    <x v="14"/>
    <x v="1"/>
    <x v="0"/>
    <s v="5.7"/>
    <n v="304490.89024640003"/>
  </r>
  <r>
    <x v="2"/>
    <x v="1"/>
    <x v="3"/>
    <s v="Коммерческие расходы"/>
    <x v="1"/>
    <x v="15"/>
    <x v="1"/>
    <x v="0"/>
    <s v="5.8"/>
    <n v="82535"/>
  </r>
  <r>
    <x v="2"/>
    <x v="1"/>
    <x v="4"/>
    <s v="Операционная прибыль"/>
    <x v="0"/>
    <x v="15"/>
    <x v="0"/>
    <x v="0"/>
    <s v="6"/>
    <n v="1964783.3505919948"/>
  </r>
  <r>
    <x v="2"/>
    <x v="1"/>
    <x v="5"/>
    <s v="Прочие доходы"/>
    <x v="0"/>
    <x v="15"/>
    <x v="0"/>
    <x v="0"/>
    <s v="7"/>
    <n v="5690"/>
  </r>
  <r>
    <x v="2"/>
    <x v="1"/>
    <x v="5"/>
    <s v="Прочие доходы"/>
    <x v="1"/>
    <x v="19"/>
    <x v="1"/>
    <x v="0"/>
    <s v="7.1"/>
    <n v="5690"/>
  </r>
  <r>
    <x v="2"/>
    <x v="1"/>
    <x v="6"/>
    <s v="Прочие расходы"/>
    <x v="0"/>
    <x v="16"/>
    <x v="0"/>
    <x v="0"/>
    <s v="8"/>
    <n v="1877515"/>
  </r>
  <r>
    <x v="2"/>
    <x v="1"/>
    <x v="6"/>
    <s v="Прочие расходы"/>
    <x v="1"/>
    <x v="17"/>
    <x v="1"/>
    <x v="0"/>
    <s v="8.1"/>
    <n v="1877515"/>
  </r>
  <r>
    <x v="2"/>
    <x v="1"/>
    <x v="7"/>
    <s v="Прибыль до налогообложения"/>
    <x v="0"/>
    <x v="18"/>
    <x v="0"/>
    <x v="0"/>
    <s v="9"/>
    <n v="92958.350591994822"/>
  </r>
  <r>
    <x v="2"/>
    <x v="1"/>
    <x v="8"/>
    <s v="Налог на прибыль"/>
    <x v="0"/>
    <x v="18"/>
    <x v="0"/>
    <x v="0"/>
    <s v="11"/>
    <n v="18591.670118398964"/>
  </r>
  <r>
    <x v="2"/>
    <x v="1"/>
    <x v="9"/>
    <s v="Чистая прибыль"/>
    <x v="0"/>
    <x v="18"/>
    <x v="0"/>
    <x v="0"/>
    <s v="12"/>
    <n v="74366.680473595858"/>
  </r>
  <r>
    <x v="3"/>
    <x v="0"/>
    <x v="0"/>
    <s v="Выручка"/>
    <x v="0"/>
    <x v="0"/>
    <x v="0"/>
    <x v="0"/>
    <s v="1"/>
    <n v="48902774.328000009"/>
  </r>
  <r>
    <x v="3"/>
    <x v="0"/>
    <x v="0"/>
    <s v="Выручка"/>
    <x v="1"/>
    <x v="1"/>
    <x v="1"/>
    <x v="0"/>
    <s v="1.1"/>
    <n v="48214737.000000007"/>
  </r>
  <r>
    <x v="3"/>
    <x v="0"/>
    <x v="0"/>
    <s v="Выручка"/>
    <x v="1"/>
    <x v="1"/>
    <x v="0"/>
    <x v="1"/>
    <s v="1.1.1"/>
    <n v="18243414.000000004"/>
  </r>
  <r>
    <x v="3"/>
    <x v="0"/>
    <x v="0"/>
    <s v="Выручка"/>
    <x v="1"/>
    <x v="1"/>
    <x v="0"/>
    <x v="2"/>
    <s v="1.1.2"/>
    <n v="19546515.000000004"/>
  </r>
  <r>
    <x v="3"/>
    <x v="0"/>
    <x v="0"/>
    <s v="Выручка"/>
    <x v="1"/>
    <x v="1"/>
    <x v="0"/>
    <x v="3"/>
    <s v="1.1.3"/>
    <n v="10424808.000000002"/>
  </r>
  <r>
    <x v="3"/>
    <x v="0"/>
    <x v="0"/>
    <s v="Выручка"/>
    <x v="1"/>
    <x v="2"/>
    <x v="1"/>
    <x v="0"/>
    <s v="1.2"/>
    <n v="688037.32799999998"/>
  </r>
  <r>
    <x v="3"/>
    <x v="0"/>
    <x v="0"/>
    <s v="Выручка"/>
    <x v="1"/>
    <x v="2"/>
    <x v="0"/>
    <x v="4"/>
    <s v="1.2.1"/>
    <n v="602032.66200000001"/>
  </r>
  <r>
    <x v="3"/>
    <x v="0"/>
    <x v="0"/>
    <s v="Выручка"/>
    <x v="1"/>
    <x v="2"/>
    <x v="0"/>
    <x v="5"/>
    <s v="1.2.2"/>
    <n v="86004.665999999997"/>
  </r>
  <r>
    <x v="3"/>
    <x v="0"/>
    <x v="1"/>
    <s v="Себестоимость продаж"/>
    <x v="0"/>
    <x v="2"/>
    <x v="0"/>
    <x v="0"/>
    <s v="2"/>
    <n v="32182269.493500013"/>
  </r>
  <r>
    <x v="3"/>
    <x v="0"/>
    <x v="1"/>
    <s v="Себестоимость продаж"/>
    <x v="1"/>
    <x v="1"/>
    <x v="1"/>
    <x v="0"/>
    <s v="2.1"/>
    <n v="31811953.162500013"/>
  </r>
  <r>
    <x v="3"/>
    <x v="0"/>
    <x v="1"/>
    <s v="Себестоимость продаж"/>
    <x v="1"/>
    <x v="1"/>
    <x v="0"/>
    <x v="1"/>
    <s v="2.1.1"/>
    <n v="12451130.055000005"/>
  </r>
  <r>
    <x v="3"/>
    <x v="0"/>
    <x v="1"/>
    <s v="Себестоимость продаж"/>
    <x v="1"/>
    <x v="1"/>
    <x v="0"/>
    <x v="2"/>
    <s v="2.1.2"/>
    <n v="13340496.487500004"/>
  </r>
  <r>
    <x v="3"/>
    <x v="0"/>
    <x v="1"/>
    <s v="Себестоимость продаж"/>
    <x v="1"/>
    <x v="1"/>
    <x v="0"/>
    <x v="3"/>
    <s v="2.1.3"/>
    <n v="6020326.620000002"/>
  </r>
  <r>
    <x v="3"/>
    <x v="0"/>
    <x v="1"/>
    <s v="Себестоимость продаж"/>
    <x v="1"/>
    <x v="2"/>
    <x v="1"/>
    <x v="0"/>
    <s v="2.2"/>
    <n v="370316.33100000001"/>
  </r>
  <r>
    <x v="3"/>
    <x v="0"/>
    <x v="1"/>
    <s v="Себестоимость продаж"/>
    <x v="1"/>
    <x v="2"/>
    <x v="0"/>
    <x v="4"/>
    <s v="2.2.1"/>
    <n v="301016.33100000001"/>
  </r>
  <r>
    <x v="3"/>
    <x v="0"/>
    <x v="1"/>
    <s v="Себестоимость продаж"/>
    <x v="1"/>
    <x v="2"/>
    <x v="0"/>
    <x v="5"/>
    <s v="2.2.2"/>
    <n v="69300"/>
  </r>
  <r>
    <x v="3"/>
    <x v="0"/>
    <x v="2"/>
    <s v="Валовая прибыль"/>
    <x v="0"/>
    <x v="2"/>
    <x v="0"/>
    <x v="0"/>
    <s v="3"/>
    <n v="16720504.834499996"/>
  </r>
  <r>
    <x v="3"/>
    <x v="0"/>
    <x v="2"/>
    <s v="Валовая прибыль"/>
    <x v="1"/>
    <x v="1"/>
    <x v="1"/>
    <x v="0"/>
    <s v="3.1"/>
    <n v="16402783.837499995"/>
  </r>
  <r>
    <x v="3"/>
    <x v="0"/>
    <x v="2"/>
    <s v="Валовая прибыль"/>
    <x v="1"/>
    <x v="1"/>
    <x v="0"/>
    <x v="1"/>
    <s v="3.1.1"/>
    <n v="5792283.9449999984"/>
  </r>
  <r>
    <x v="3"/>
    <x v="0"/>
    <x v="2"/>
    <s v="Валовая прибыль"/>
    <x v="1"/>
    <x v="1"/>
    <x v="0"/>
    <x v="2"/>
    <s v="3.1.2"/>
    <n v="6206018.5124999993"/>
  </r>
  <r>
    <x v="3"/>
    <x v="0"/>
    <x v="2"/>
    <s v="Валовая прибыль"/>
    <x v="1"/>
    <x v="1"/>
    <x v="0"/>
    <x v="3"/>
    <s v="3.1.3"/>
    <n v="4404481.38"/>
  </r>
  <r>
    <x v="3"/>
    <x v="0"/>
    <x v="2"/>
    <s v="Валовая прибыль"/>
    <x v="1"/>
    <x v="2"/>
    <x v="1"/>
    <x v="0"/>
    <s v="3.2"/>
    <n v="317720.99699999997"/>
  </r>
  <r>
    <x v="3"/>
    <x v="0"/>
    <x v="2"/>
    <s v="Валовая прибыль"/>
    <x v="1"/>
    <x v="2"/>
    <x v="0"/>
    <x v="4"/>
    <s v="3.2.1"/>
    <n v="301016.33100000001"/>
  </r>
  <r>
    <x v="3"/>
    <x v="0"/>
    <x v="2"/>
    <s v="Валовая прибыль"/>
    <x v="1"/>
    <x v="2"/>
    <x v="0"/>
    <x v="5"/>
    <s v="3.2.2"/>
    <n v="16704.665999999997"/>
  </r>
  <r>
    <x v="3"/>
    <x v="0"/>
    <x v="3"/>
    <s v="Управленческие расходы "/>
    <x v="0"/>
    <x v="2"/>
    <x v="0"/>
    <x v="0"/>
    <s v="4"/>
    <n v="810495"/>
  </r>
  <r>
    <x v="3"/>
    <x v="0"/>
    <x v="3"/>
    <s v="Управленческие расходы "/>
    <x v="1"/>
    <x v="3"/>
    <x v="1"/>
    <x v="0"/>
    <s v="4.1"/>
    <n v="150000"/>
  </r>
  <r>
    <x v="3"/>
    <x v="0"/>
    <x v="3"/>
    <s v="Управленческие расходы "/>
    <x v="1"/>
    <x v="4"/>
    <x v="1"/>
    <x v="0"/>
    <s v="4.2"/>
    <n v="457600"/>
  </r>
  <r>
    <x v="3"/>
    <x v="0"/>
    <x v="3"/>
    <s v="Управленческие расходы "/>
    <x v="1"/>
    <x v="4"/>
    <x v="0"/>
    <x v="6"/>
    <s v="4.2.1"/>
    <n v="320000"/>
  </r>
  <r>
    <x v="3"/>
    <x v="0"/>
    <x v="3"/>
    <s v="Управленческие расходы "/>
    <x v="1"/>
    <x v="4"/>
    <x v="0"/>
    <x v="7"/>
    <s v="4.2.2"/>
    <n v="32000"/>
  </r>
  <r>
    <x v="3"/>
    <x v="0"/>
    <x v="3"/>
    <s v="Управленческие расходы "/>
    <x v="1"/>
    <x v="4"/>
    <x v="0"/>
    <x v="8"/>
    <s v="4.2.2"/>
    <n v="105600"/>
  </r>
  <r>
    <x v="3"/>
    <x v="0"/>
    <x v="3"/>
    <s v="Управленческие расходы "/>
    <x v="1"/>
    <x v="5"/>
    <x v="1"/>
    <x v="0"/>
    <s v="4.3"/>
    <n v="140360"/>
  </r>
  <r>
    <x v="3"/>
    <x v="0"/>
    <x v="3"/>
    <s v="Управленческие расходы "/>
    <x v="1"/>
    <x v="5"/>
    <x v="0"/>
    <x v="9"/>
    <s v="4.3.1"/>
    <n v="50000"/>
  </r>
  <r>
    <x v="3"/>
    <x v="0"/>
    <x v="3"/>
    <s v="Управленческие расходы "/>
    <x v="1"/>
    <x v="5"/>
    <x v="0"/>
    <x v="10"/>
    <s v="4.3.2"/>
    <n v="69713"/>
  </r>
  <r>
    <x v="3"/>
    <x v="0"/>
    <x v="3"/>
    <s v="Управленческие расходы "/>
    <x v="1"/>
    <x v="5"/>
    <x v="0"/>
    <x v="11"/>
    <s v="4.3.3"/>
    <n v="20647"/>
  </r>
  <r>
    <x v="3"/>
    <x v="0"/>
    <x v="3"/>
    <s v="Управленческие расходы "/>
    <x v="1"/>
    <x v="6"/>
    <x v="1"/>
    <x v="0"/>
    <s v="4.4"/>
    <n v="16449"/>
  </r>
  <r>
    <x v="3"/>
    <x v="0"/>
    <x v="3"/>
    <s v="Управленческие расходы "/>
    <x v="1"/>
    <x v="7"/>
    <x v="1"/>
    <x v="0"/>
    <s v="4.5"/>
    <n v="46086"/>
  </r>
  <r>
    <x v="3"/>
    <x v="0"/>
    <x v="3"/>
    <s v="Коммерческие расходы"/>
    <x v="0"/>
    <x v="7"/>
    <x v="0"/>
    <x v="0"/>
    <s v="5"/>
    <n v="13637570.365600003"/>
  </r>
  <r>
    <x v="3"/>
    <x v="0"/>
    <x v="3"/>
    <s v="Коммерческие расходы"/>
    <x v="1"/>
    <x v="8"/>
    <x v="1"/>
    <x v="0"/>
    <s v="5.1"/>
    <n v="1250000"/>
  </r>
  <r>
    <x v="3"/>
    <x v="0"/>
    <x v="3"/>
    <s v="Коммерческие расходы"/>
    <x v="1"/>
    <x v="9"/>
    <x v="1"/>
    <x v="0"/>
    <s v="5.2"/>
    <n v="1238737.5"/>
  </r>
  <r>
    <x v="3"/>
    <x v="0"/>
    <x v="3"/>
    <s v="Коммерческие расходы"/>
    <x v="1"/>
    <x v="9"/>
    <x v="0"/>
    <x v="6"/>
    <s v="5.2.1"/>
    <n v="577500"/>
  </r>
  <r>
    <x v="3"/>
    <x v="0"/>
    <x v="3"/>
    <s v="Коммерческие расходы"/>
    <x v="1"/>
    <x v="9"/>
    <x v="0"/>
    <x v="7"/>
    <s v="5.2.2"/>
    <n v="375375"/>
  </r>
  <r>
    <x v="3"/>
    <x v="0"/>
    <x v="3"/>
    <s v="Коммерческие расходы"/>
    <x v="1"/>
    <x v="9"/>
    <x v="0"/>
    <x v="8"/>
    <s v="5.2.3"/>
    <n v="285862.5"/>
  </r>
  <r>
    <x v="3"/>
    <x v="0"/>
    <x v="3"/>
    <s v="Коммерческие расходы"/>
    <x v="1"/>
    <x v="10"/>
    <x v="1"/>
    <x v="0"/>
    <s v="5.3"/>
    <n v="9291527.1223200019"/>
  </r>
  <r>
    <x v="3"/>
    <x v="0"/>
    <x v="3"/>
    <s v="Коммерческие расходы"/>
    <x v="1"/>
    <x v="10"/>
    <x v="0"/>
    <x v="12"/>
    <s v="5.3.1"/>
    <n v="5868332.9193600006"/>
  </r>
  <r>
    <x v="3"/>
    <x v="0"/>
    <x v="3"/>
    <s v="Коммерческие расходы"/>
    <x v="1"/>
    <x v="10"/>
    <x v="0"/>
    <x v="13"/>
    <s v="5.3.2"/>
    <n v="3423194.2029600008"/>
  </r>
  <r>
    <x v="3"/>
    <x v="0"/>
    <x v="3"/>
    <s v="Коммерческие расходы"/>
    <x v="1"/>
    <x v="11"/>
    <x v="1"/>
    <x v="0"/>
    <s v="5.4"/>
    <n v="270000"/>
  </r>
  <r>
    <x v="3"/>
    <x v="0"/>
    <x v="3"/>
    <s v="Коммерческие расходы"/>
    <x v="1"/>
    <x v="12"/>
    <x v="1"/>
    <x v="0"/>
    <s v="5.5"/>
    <n v="250000"/>
  </r>
  <r>
    <x v="3"/>
    <x v="0"/>
    <x v="3"/>
    <s v="Коммерческие расходы"/>
    <x v="1"/>
    <x v="13"/>
    <x v="1"/>
    <x v="0"/>
    <s v="5.6"/>
    <n v="753000"/>
  </r>
  <r>
    <x v="3"/>
    <x v="0"/>
    <x v="3"/>
    <s v="Коммерческие расходы"/>
    <x v="1"/>
    <x v="14"/>
    <x v="1"/>
    <x v="0"/>
    <s v="5.7"/>
    <n v="489027.74328000011"/>
  </r>
  <r>
    <x v="3"/>
    <x v="0"/>
    <x v="3"/>
    <s v="Коммерческие расходы"/>
    <x v="1"/>
    <x v="15"/>
    <x v="1"/>
    <x v="0"/>
    <s v="5.8"/>
    <n v="95278"/>
  </r>
  <r>
    <x v="3"/>
    <x v="0"/>
    <x v="4"/>
    <s v="Операционная прибыль"/>
    <x v="0"/>
    <x v="15"/>
    <x v="0"/>
    <x v="0"/>
    <s v="6"/>
    <n v="2272439.4688999932"/>
  </r>
  <r>
    <x v="3"/>
    <x v="0"/>
    <x v="5"/>
    <s v="Прочие доходы"/>
    <x v="0"/>
    <x v="15"/>
    <x v="0"/>
    <x v="0"/>
    <s v="7"/>
    <n v="15000"/>
  </r>
  <r>
    <x v="3"/>
    <x v="0"/>
    <x v="5"/>
    <s v="Прочие доходы"/>
    <x v="1"/>
    <x v="19"/>
    <x v="1"/>
    <x v="0"/>
    <s v="7.1"/>
    <n v="15000"/>
  </r>
  <r>
    <x v="3"/>
    <x v="0"/>
    <x v="6"/>
    <s v="Прочие расходы"/>
    <x v="0"/>
    <x v="16"/>
    <x v="0"/>
    <x v="0"/>
    <s v="8"/>
    <n v="2083420"/>
  </r>
  <r>
    <x v="3"/>
    <x v="0"/>
    <x v="6"/>
    <s v="Прочие расходы"/>
    <x v="1"/>
    <x v="17"/>
    <x v="1"/>
    <x v="0"/>
    <s v="8.1"/>
    <n v="2083420"/>
  </r>
  <r>
    <x v="3"/>
    <x v="0"/>
    <x v="7"/>
    <s v="Прибыль до налогообложения"/>
    <x v="0"/>
    <x v="18"/>
    <x v="0"/>
    <x v="0"/>
    <s v="9"/>
    <n v="204019.46889999323"/>
  </r>
  <r>
    <x v="3"/>
    <x v="0"/>
    <x v="8"/>
    <s v="Налог на прибыль"/>
    <x v="0"/>
    <x v="18"/>
    <x v="0"/>
    <x v="0"/>
    <s v="11"/>
    <n v="40803.893779998645"/>
  </r>
  <r>
    <x v="3"/>
    <x v="0"/>
    <x v="9"/>
    <s v="Чистая прибыль"/>
    <x v="0"/>
    <x v="18"/>
    <x v="0"/>
    <x v="0"/>
    <s v="12"/>
    <n v="163215.57511999458"/>
  </r>
  <r>
    <x v="3"/>
    <x v="1"/>
    <x v="0"/>
    <s v="Выручка"/>
    <x v="0"/>
    <x v="0"/>
    <x v="0"/>
    <x v="0"/>
    <s v="1"/>
    <n v="48063035.193984009"/>
  </r>
  <r>
    <x v="3"/>
    <x v="1"/>
    <x v="0"/>
    <s v="Выручка"/>
    <x v="1"/>
    <x v="1"/>
    <x v="1"/>
    <x v="0"/>
    <s v="1.1"/>
    <n v="47380752.360000007"/>
  </r>
  <r>
    <x v="3"/>
    <x v="1"/>
    <x v="0"/>
    <s v="Выручка"/>
    <x v="1"/>
    <x v="1"/>
    <x v="0"/>
    <x v="1"/>
    <s v="1.1.1"/>
    <n v="19741980.150000002"/>
  </r>
  <r>
    <x v="3"/>
    <x v="1"/>
    <x v="0"/>
    <s v="Выручка"/>
    <x v="1"/>
    <x v="1"/>
    <x v="0"/>
    <x v="2"/>
    <s v="1.1.2"/>
    <n v="18162621.738000002"/>
  </r>
  <r>
    <x v="3"/>
    <x v="1"/>
    <x v="0"/>
    <s v="Выручка"/>
    <x v="1"/>
    <x v="1"/>
    <x v="0"/>
    <x v="3"/>
    <s v="1.1.3"/>
    <n v="9476150.4720000029"/>
  </r>
  <r>
    <x v="3"/>
    <x v="1"/>
    <x v="0"/>
    <s v="Выручка"/>
    <x v="1"/>
    <x v="2"/>
    <x v="1"/>
    <x v="0"/>
    <s v="1.2"/>
    <n v="682282.83398400003"/>
  </r>
  <r>
    <x v="3"/>
    <x v="1"/>
    <x v="0"/>
    <s v="Выручка"/>
    <x v="1"/>
    <x v="2"/>
    <x v="0"/>
    <x v="4"/>
    <s v="1.2.1"/>
    <n v="596997.47973600007"/>
  </r>
  <r>
    <x v="3"/>
    <x v="1"/>
    <x v="0"/>
    <s v="Выручка"/>
    <x v="1"/>
    <x v="2"/>
    <x v="0"/>
    <x v="5"/>
    <s v="1.2.2"/>
    <n v="85285.354248000003"/>
  </r>
  <r>
    <x v="3"/>
    <x v="1"/>
    <x v="1"/>
    <s v="Себестоимость продаж"/>
    <x v="0"/>
    <x v="2"/>
    <x v="0"/>
    <x v="0"/>
    <s v="2"/>
    <n v="31410433.606140006"/>
  </r>
  <r>
    <x v="3"/>
    <x v="1"/>
    <x v="1"/>
    <s v="Себестоимость продаж"/>
    <x v="1"/>
    <x v="1"/>
    <x v="1"/>
    <x v="0"/>
    <s v="2.1"/>
    <n v="31043868.946272008"/>
  </r>
  <r>
    <x v="3"/>
    <x v="1"/>
    <x v="1"/>
    <s v="Себестоимость продаж"/>
    <x v="1"/>
    <x v="1"/>
    <x v="0"/>
    <x v="1"/>
    <s v="2.1.1"/>
    <n v="13345578.581400003"/>
  </r>
  <r>
    <x v="3"/>
    <x v="1"/>
    <x v="1"/>
    <s v="Себестоимость продаж"/>
    <x v="1"/>
    <x v="1"/>
    <x v="0"/>
    <x v="2"/>
    <s v="2.1.2"/>
    <n v="12277932.294888003"/>
  </r>
  <r>
    <x v="3"/>
    <x v="1"/>
    <x v="1"/>
    <s v="Себестоимость продаж"/>
    <x v="1"/>
    <x v="1"/>
    <x v="0"/>
    <x v="3"/>
    <s v="2.1.3"/>
    <n v="5420358.069984002"/>
  </r>
  <r>
    <x v="3"/>
    <x v="1"/>
    <x v="1"/>
    <s v="Себестоимость продаж"/>
    <x v="1"/>
    <x v="2"/>
    <x v="1"/>
    <x v="0"/>
    <s v="2.2"/>
    <n v="366564.65986800002"/>
  </r>
  <r>
    <x v="3"/>
    <x v="1"/>
    <x v="1"/>
    <s v="Себестоимость продаж"/>
    <x v="1"/>
    <x v="2"/>
    <x v="0"/>
    <x v="4"/>
    <s v="2.2.1"/>
    <n v="298498.73986800003"/>
  </r>
  <r>
    <x v="3"/>
    <x v="1"/>
    <x v="1"/>
    <s v="Себестоимость продаж"/>
    <x v="1"/>
    <x v="2"/>
    <x v="0"/>
    <x v="5"/>
    <s v="2.2.2"/>
    <n v="68065.919999999998"/>
  </r>
  <r>
    <x v="3"/>
    <x v="1"/>
    <x v="2"/>
    <s v="Валовая прибыль"/>
    <x v="0"/>
    <x v="2"/>
    <x v="0"/>
    <x v="0"/>
    <s v="3"/>
    <n v="16652601.587844003"/>
  </r>
  <r>
    <x v="3"/>
    <x v="1"/>
    <x v="2"/>
    <s v="Валовая прибыль"/>
    <x v="1"/>
    <x v="1"/>
    <x v="1"/>
    <x v="0"/>
    <s v="3.1"/>
    <n v="16336883.413727999"/>
  </r>
  <r>
    <x v="3"/>
    <x v="1"/>
    <x v="2"/>
    <s v="Валовая прибыль"/>
    <x v="1"/>
    <x v="1"/>
    <x v="0"/>
    <x v="1"/>
    <s v="3.1.1"/>
    <n v="6396401.568599999"/>
  </r>
  <r>
    <x v="3"/>
    <x v="1"/>
    <x v="2"/>
    <s v="Валовая прибыль"/>
    <x v="1"/>
    <x v="1"/>
    <x v="0"/>
    <x v="2"/>
    <s v="3.1.2"/>
    <n v="5884689.443111999"/>
  </r>
  <r>
    <x v="3"/>
    <x v="1"/>
    <x v="2"/>
    <s v="Валовая прибыль"/>
    <x v="1"/>
    <x v="1"/>
    <x v="0"/>
    <x v="3"/>
    <s v="3.1.3"/>
    <n v="4055792.4020160008"/>
  </r>
  <r>
    <x v="3"/>
    <x v="1"/>
    <x v="2"/>
    <s v="Валовая прибыль"/>
    <x v="1"/>
    <x v="2"/>
    <x v="1"/>
    <x v="0"/>
    <s v="3.2"/>
    <n v="315718.17411600001"/>
  </r>
  <r>
    <x v="3"/>
    <x v="1"/>
    <x v="2"/>
    <s v="Валовая прибыль"/>
    <x v="1"/>
    <x v="2"/>
    <x v="0"/>
    <x v="4"/>
    <s v="3.2.1"/>
    <n v="298498.73986800003"/>
  </r>
  <r>
    <x v="3"/>
    <x v="1"/>
    <x v="2"/>
    <s v="Валовая прибыль"/>
    <x v="1"/>
    <x v="2"/>
    <x v="0"/>
    <x v="5"/>
    <s v="3.2.2"/>
    <n v="17219.434248000005"/>
  </r>
  <r>
    <x v="3"/>
    <x v="1"/>
    <x v="3"/>
    <s v="Управленческие расходы "/>
    <x v="0"/>
    <x v="2"/>
    <x v="0"/>
    <x v="0"/>
    <s v="4"/>
    <n v="772366"/>
  </r>
  <r>
    <x v="3"/>
    <x v="1"/>
    <x v="3"/>
    <s v="Управленческие расходы "/>
    <x v="1"/>
    <x v="3"/>
    <x v="1"/>
    <x v="0"/>
    <s v="4.1"/>
    <n v="150000"/>
  </r>
  <r>
    <x v="3"/>
    <x v="1"/>
    <x v="3"/>
    <s v="Управленческие расходы "/>
    <x v="1"/>
    <x v="4"/>
    <x v="1"/>
    <x v="0"/>
    <s v="4.2"/>
    <n v="400400"/>
  </r>
  <r>
    <x v="3"/>
    <x v="1"/>
    <x v="3"/>
    <s v="Управленческие расходы "/>
    <x v="1"/>
    <x v="4"/>
    <x v="0"/>
    <x v="6"/>
    <s v="4.2.1"/>
    <n v="280000"/>
  </r>
  <r>
    <x v="3"/>
    <x v="1"/>
    <x v="3"/>
    <s v="Управленческие расходы "/>
    <x v="1"/>
    <x v="4"/>
    <x v="0"/>
    <x v="7"/>
    <s v="4.2.2"/>
    <n v="28000"/>
  </r>
  <r>
    <x v="3"/>
    <x v="1"/>
    <x v="3"/>
    <s v="Управленческие расходы "/>
    <x v="1"/>
    <x v="4"/>
    <x v="0"/>
    <x v="8"/>
    <s v="4.2.2"/>
    <n v="92400"/>
  </r>
  <r>
    <x v="3"/>
    <x v="1"/>
    <x v="3"/>
    <s v="Управленческие расходы "/>
    <x v="1"/>
    <x v="5"/>
    <x v="1"/>
    <x v="0"/>
    <s v="4.3"/>
    <n v="134071"/>
  </r>
  <r>
    <x v="3"/>
    <x v="1"/>
    <x v="3"/>
    <s v="Управленческие расходы "/>
    <x v="1"/>
    <x v="5"/>
    <x v="0"/>
    <x v="9"/>
    <s v="4.3.1"/>
    <n v="56809"/>
  </r>
  <r>
    <x v="3"/>
    <x v="1"/>
    <x v="3"/>
    <s v="Управленческие расходы "/>
    <x v="1"/>
    <x v="5"/>
    <x v="0"/>
    <x v="10"/>
    <s v="4.3.2"/>
    <n v="51847"/>
  </r>
  <r>
    <x v="3"/>
    <x v="1"/>
    <x v="3"/>
    <s v="Управленческие расходы "/>
    <x v="1"/>
    <x v="5"/>
    <x v="0"/>
    <x v="11"/>
    <s v="4.3.3"/>
    <n v="25415"/>
  </r>
  <r>
    <x v="3"/>
    <x v="1"/>
    <x v="3"/>
    <s v="Управленческие расходы "/>
    <x v="1"/>
    <x v="6"/>
    <x v="1"/>
    <x v="0"/>
    <s v="4.4"/>
    <n v="34360"/>
  </r>
  <r>
    <x v="3"/>
    <x v="1"/>
    <x v="3"/>
    <s v="Управленческие расходы "/>
    <x v="1"/>
    <x v="7"/>
    <x v="1"/>
    <x v="0"/>
    <s v="4.5"/>
    <n v="53535"/>
  </r>
  <r>
    <x v="3"/>
    <x v="1"/>
    <x v="3"/>
    <s v="Коммерческие расходы"/>
    <x v="0"/>
    <x v="7"/>
    <x v="0"/>
    <x v="0"/>
    <s v="5"/>
    <n v="13492786.538796803"/>
  </r>
  <r>
    <x v="3"/>
    <x v="1"/>
    <x v="3"/>
    <s v="Коммерческие расходы"/>
    <x v="1"/>
    <x v="8"/>
    <x v="1"/>
    <x v="0"/>
    <s v="5.1"/>
    <n v="1250000"/>
  </r>
  <r>
    <x v="3"/>
    <x v="1"/>
    <x v="3"/>
    <s v="Коммерческие расходы"/>
    <x v="1"/>
    <x v="9"/>
    <x v="1"/>
    <x v="0"/>
    <s v="5.2"/>
    <n v="1208707.5"/>
  </r>
  <r>
    <x v="3"/>
    <x v="1"/>
    <x v="3"/>
    <s v="Коммерческие расходы"/>
    <x v="1"/>
    <x v="9"/>
    <x v="0"/>
    <x v="6"/>
    <s v="5.2.1"/>
    <n v="577500"/>
  </r>
  <r>
    <x v="3"/>
    <x v="1"/>
    <x v="3"/>
    <s v="Коммерческие расходы"/>
    <x v="1"/>
    <x v="9"/>
    <x v="0"/>
    <x v="7"/>
    <s v="5.2.2"/>
    <n v="352275"/>
  </r>
  <r>
    <x v="3"/>
    <x v="1"/>
    <x v="3"/>
    <s v="Коммерческие расходы"/>
    <x v="1"/>
    <x v="9"/>
    <x v="0"/>
    <x v="8"/>
    <s v="5.2.3"/>
    <n v="278932.5"/>
  </r>
  <r>
    <x v="3"/>
    <x v="1"/>
    <x v="3"/>
    <s v="Коммерческие расходы"/>
    <x v="1"/>
    <x v="10"/>
    <x v="1"/>
    <x v="0"/>
    <s v="5.3"/>
    <n v="9131976.6868569627"/>
  </r>
  <r>
    <x v="3"/>
    <x v="1"/>
    <x v="3"/>
    <s v="Коммерческие расходы"/>
    <x v="1"/>
    <x v="10"/>
    <x v="0"/>
    <x v="12"/>
    <s v="5.3.1"/>
    <n v="5767564.223278081"/>
  </r>
  <r>
    <x v="3"/>
    <x v="1"/>
    <x v="3"/>
    <s v="Коммерческие расходы"/>
    <x v="1"/>
    <x v="10"/>
    <x v="0"/>
    <x v="13"/>
    <s v="5.3.2"/>
    <n v="3364412.4635788808"/>
  </r>
  <r>
    <x v="3"/>
    <x v="1"/>
    <x v="3"/>
    <s v="Коммерческие расходы"/>
    <x v="1"/>
    <x v="11"/>
    <x v="1"/>
    <x v="0"/>
    <s v="5.4"/>
    <n v="270000"/>
  </r>
  <r>
    <x v="3"/>
    <x v="1"/>
    <x v="3"/>
    <s v="Коммерческие расходы"/>
    <x v="1"/>
    <x v="12"/>
    <x v="1"/>
    <x v="0"/>
    <s v="5.5"/>
    <n v="250000"/>
  </r>
  <r>
    <x v="3"/>
    <x v="1"/>
    <x v="3"/>
    <s v="Коммерческие расходы"/>
    <x v="1"/>
    <x v="13"/>
    <x v="1"/>
    <x v="0"/>
    <s v="5.6"/>
    <n v="776000"/>
  </r>
  <r>
    <x v="3"/>
    <x v="1"/>
    <x v="3"/>
    <s v="Коммерческие расходы"/>
    <x v="1"/>
    <x v="14"/>
    <x v="1"/>
    <x v="0"/>
    <s v="5.7"/>
    <n v="480630.35193984013"/>
  </r>
  <r>
    <x v="3"/>
    <x v="1"/>
    <x v="3"/>
    <s v="Коммерческие расходы"/>
    <x v="1"/>
    <x v="15"/>
    <x v="1"/>
    <x v="0"/>
    <s v="5.8"/>
    <n v="125472"/>
  </r>
  <r>
    <x v="3"/>
    <x v="1"/>
    <x v="4"/>
    <s v="Операционная прибыль"/>
    <x v="0"/>
    <x v="15"/>
    <x v="0"/>
    <x v="0"/>
    <s v="6"/>
    <n v="2387449.0490472"/>
  </r>
  <r>
    <x v="3"/>
    <x v="1"/>
    <x v="5"/>
    <s v="Прочие доходы"/>
    <x v="0"/>
    <x v="15"/>
    <x v="0"/>
    <x v="0"/>
    <s v="7"/>
    <n v="3884"/>
  </r>
  <r>
    <x v="3"/>
    <x v="1"/>
    <x v="5"/>
    <s v="Прочие доходы"/>
    <x v="1"/>
    <x v="19"/>
    <x v="1"/>
    <x v="0"/>
    <s v="7.1"/>
    <n v="3884"/>
  </r>
  <r>
    <x v="3"/>
    <x v="1"/>
    <x v="6"/>
    <s v="Прочие расходы"/>
    <x v="0"/>
    <x v="16"/>
    <x v="0"/>
    <x v="0"/>
    <s v="8"/>
    <n v="1995236"/>
  </r>
  <r>
    <x v="3"/>
    <x v="1"/>
    <x v="6"/>
    <s v="Прочие расходы"/>
    <x v="1"/>
    <x v="17"/>
    <x v="1"/>
    <x v="0"/>
    <s v="8.1"/>
    <n v="1995236"/>
  </r>
  <r>
    <x v="3"/>
    <x v="1"/>
    <x v="7"/>
    <s v="Прибыль до налогообложения"/>
    <x v="0"/>
    <x v="18"/>
    <x v="0"/>
    <x v="0"/>
    <s v="9"/>
    <n v="396097.04904720001"/>
  </r>
  <r>
    <x v="3"/>
    <x v="1"/>
    <x v="8"/>
    <s v="Налог на прибыль"/>
    <x v="0"/>
    <x v="18"/>
    <x v="0"/>
    <x v="0"/>
    <s v="11"/>
    <n v="79219.409809440011"/>
  </r>
  <r>
    <x v="3"/>
    <x v="1"/>
    <x v="9"/>
    <s v="Чистая прибыль"/>
    <x v="0"/>
    <x v="18"/>
    <x v="0"/>
    <x v="0"/>
    <s v="12"/>
    <n v="316877.63923775998"/>
  </r>
  <r>
    <x v="4"/>
    <x v="0"/>
    <x v="0"/>
    <s v="Выручка"/>
    <x v="0"/>
    <x v="0"/>
    <x v="0"/>
    <x v="0"/>
    <s v="1"/>
    <n v="53803810.37115217"/>
  </r>
  <r>
    <x v="4"/>
    <x v="0"/>
    <x v="0"/>
    <s v="Выручка"/>
    <x v="1"/>
    <x v="1"/>
    <x v="1"/>
    <x v="0"/>
    <s v="1.1"/>
    <n v="53046817.942140013"/>
  </r>
  <r>
    <x v="4"/>
    <x v="0"/>
    <x v="0"/>
    <s v="Выручка"/>
    <x v="1"/>
    <x v="1"/>
    <x v="0"/>
    <x v="1"/>
    <s v="1.1.1"/>
    <n v="20071768.951080006"/>
  </r>
  <r>
    <x v="4"/>
    <x v="0"/>
    <x v="0"/>
    <s v="Выручка"/>
    <x v="1"/>
    <x v="1"/>
    <x v="0"/>
    <x v="2"/>
    <s v="1.1.2"/>
    <n v="21505466.733300004"/>
  </r>
  <r>
    <x v="4"/>
    <x v="0"/>
    <x v="0"/>
    <s v="Выручка"/>
    <x v="1"/>
    <x v="1"/>
    <x v="0"/>
    <x v="3"/>
    <s v="1.1.3"/>
    <n v="11469582.257760003"/>
  </r>
  <r>
    <x v="4"/>
    <x v="0"/>
    <x v="0"/>
    <s v="Выручка"/>
    <x v="1"/>
    <x v="2"/>
    <x v="1"/>
    <x v="0"/>
    <s v="1.2"/>
    <n v="756992.42901216005"/>
  </r>
  <r>
    <x v="4"/>
    <x v="0"/>
    <x v="0"/>
    <s v="Выручка"/>
    <x v="1"/>
    <x v="2"/>
    <x v="0"/>
    <x v="4"/>
    <s v="1.2.1"/>
    <n v="662368.37538564007"/>
  </r>
  <r>
    <x v="4"/>
    <x v="0"/>
    <x v="0"/>
    <s v="Выручка"/>
    <x v="1"/>
    <x v="2"/>
    <x v="0"/>
    <x v="5"/>
    <s v="1.2.2"/>
    <n v="94624.053626520021"/>
  </r>
  <r>
    <x v="4"/>
    <x v="0"/>
    <x v="1"/>
    <s v="Себестоимость продаж"/>
    <x v="0"/>
    <x v="2"/>
    <x v="0"/>
    <x v="0"/>
    <s v="2"/>
    <n v="33737257.624307826"/>
  </r>
  <r>
    <x v="4"/>
    <x v="0"/>
    <x v="1"/>
    <s v="Себестоимость продаж"/>
    <x v="1"/>
    <x v="1"/>
    <x v="1"/>
    <x v="0"/>
    <s v="2.1"/>
    <n v="33333473.436615009"/>
  </r>
  <r>
    <x v="4"/>
    <x v="0"/>
    <x v="1"/>
    <s v="Себестоимость продаж"/>
    <x v="1"/>
    <x v="1"/>
    <x v="0"/>
    <x v="1"/>
    <s v="2.1.1"/>
    <n v="13046649.818202004"/>
  </r>
  <r>
    <x v="4"/>
    <x v="0"/>
    <x v="1"/>
    <s v="Себестоимость продаж"/>
    <x v="1"/>
    <x v="1"/>
    <x v="0"/>
    <x v="2"/>
    <s v="2.1.2"/>
    <n v="13978553.376645003"/>
  </r>
  <r>
    <x v="4"/>
    <x v="0"/>
    <x v="1"/>
    <s v="Себестоимость продаж"/>
    <x v="1"/>
    <x v="1"/>
    <x v="0"/>
    <x v="3"/>
    <s v="2.1.3"/>
    <n v="6308270.2417680025"/>
  </r>
  <r>
    <x v="4"/>
    <x v="0"/>
    <x v="1"/>
    <s v="Себестоимость продаж"/>
    <x v="1"/>
    <x v="2"/>
    <x v="1"/>
    <x v="0"/>
    <s v="2.2"/>
    <n v="403784.18769282004"/>
  </r>
  <r>
    <x v="4"/>
    <x v="0"/>
    <x v="1"/>
    <s v="Себестоимость продаж"/>
    <x v="1"/>
    <x v="2"/>
    <x v="0"/>
    <x v="4"/>
    <s v="2.2.1"/>
    <n v="331184.18769282004"/>
  </r>
  <r>
    <x v="4"/>
    <x v="0"/>
    <x v="1"/>
    <s v="Себестоимость продаж"/>
    <x v="1"/>
    <x v="2"/>
    <x v="0"/>
    <x v="5"/>
    <s v="2.2.2"/>
    <n v="72600.000000000015"/>
  </r>
  <r>
    <x v="4"/>
    <x v="0"/>
    <x v="2"/>
    <s v="Валовая прибыль"/>
    <x v="0"/>
    <x v="2"/>
    <x v="0"/>
    <x v="0"/>
    <s v="3"/>
    <n v="20066552.746844344"/>
  </r>
  <r>
    <x v="4"/>
    <x v="0"/>
    <x v="2"/>
    <s v="Валовая прибыль"/>
    <x v="1"/>
    <x v="1"/>
    <x v="1"/>
    <x v="0"/>
    <s v="3.1"/>
    <n v="19713344.505525004"/>
  </r>
  <r>
    <x v="4"/>
    <x v="0"/>
    <x v="2"/>
    <s v="Валовая прибыль"/>
    <x v="1"/>
    <x v="1"/>
    <x v="0"/>
    <x v="1"/>
    <s v="3.1.1"/>
    <n v="7025119.1328780018"/>
  </r>
  <r>
    <x v="4"/>
    <x v="0"/>
    <x v="2"/>
    <s v="Валовая прибыль"/>
    <x v="1"/>
    <x v="1"/>
    <x v="0"/>
    <x v="2"/>
    <s v="3.1.2"/>
    <n v="7526913.3566550016"/>
  </r>
  <r>
    <x v="4"/>
    <x v="0"/>
    <x v="2"/>
    <s v="Валовая прибыль"/>
    <x v="1"/>
    <x v="1"/>
    <x v="0"/>
    <x v="3"/>
    <s v="3.1.3"/>
    <n v="5161312.0159920007"/>
  </r>
  <r>
    <x v="4"/>
    <x v="0"/>
    <x v="2"/>
    <s v="Валовая прибыль"/>
    <x v="1"/>
    <x v="2"/>
    <x v="1"/>
    <x v="0"/>
    <s v="3.2"/>
    <n v="353208.24131934001"/>
  </r>
  <r>
    <x v="4"/>
    <x v="0"/>
    <x v="2"/>
    <s v="Валовая прибыль"/>
    <x v="1"/>
    <x v="2"/>
    <x v="0"/>
    <x v="4"/>
    <s v="3.2.1"/>
    <n v="331184.18769282004"/>
  </r>
  <r>
    <x v="4"/>
    <x v="0"/>
    <x v="2"/>
    <s v="Валовая прибыль"/>
    <x v="1"/>
    <x v="2"/>
    <x v="0"/>
    <x v="5"/>
    <s v="3.2.2"/>
    <n v="22024.053626520006"/>
  </r>
  <r>
    <x v="4"/>
    <x v="0"/>
    <x v="3"/>
    <s v="Управленческие расходы "/>
    <x v="0"/>
    <x v="2"/>
    <x v="0"/>
    <x v="0"/>
    <s v="4"/>
    <n v="775532"/>
  </r>
  <r>
    <x v="4"/>
    <x v="0"/>
    <x v="3"/>
    <s v="Управленческие расходы "/>
    <x v="1"/>
    <x v="3"/>
    <x v="1"/>
    <x v="0"/>
    <s v="4.1"/>
    <n v="150000"/>
  </r>
  <r>
    <x v="4"/>
    <x v="0"/>
    <x v="3"/>
    <s v="Управленческие расходы "/>
    <x v="1"/>
    <x v="4"/>
    <x v="1"/>
    <x v="0"/>
    <s v="4.2"/>
    <n v="457600"/>
  </r>
  <r>
    <x v="4"/>
    <x v="0"/>
    <x v="3"/>
    <s v="Управленческие расходы "/>
    <x v="1"/>
    <x v="4"/>
    <x v="0"/>
    <x v="6"/>
    <s v="4.2.1"/>
    <n v="320000"/>
  </r>
  <r>
    <x v="4"/>
    <x v="0"/>
    <x v="3"/>
    <s v="Управленческие расходы "/>
    <x v="1"/>
    <x v="4"/>
    <x v="0"/>
    <x v="7"/>
    <s v="4.2.2"/>
    <n v="32000"/>
  </r>
  <r>
    <x v="4"/>
    <x v="0"/>
    <x v="3"/>
    <s v="Управленческие расходы "/>
    <x v="1"/>
    <x v="4"/>
    <x v="0"/>
    <x v="8"/>
    <s v="4.2.2"/>
    <n v="105600"/>
  </r>
  <r>
    <x v="4"/>
    <x v="0"/>
    <x v="3"/>
    <s v="Управленческие расходы "/>
    <x v="1"/>
    <x v="5"/>
    <x v="1"/>
    <x v="0"/>
    <s v="4.3"/>
    <n v="116155"/>
  </r>
  <r>
    <x v="4"/>
    <x v="0"/>
    <x v="3"/>
    <s v="Управленческие расходы "/>
    <x v="1"/>
    <x v="5"/>
    <x v="0"/>
    <x v="9"/>
    <s v="4.3.1"/>
    <n v="50000"/>
  </r>
  <r>
    <x v="4"/>
    <x v="0"/>
    <x v="3"/>
    <s v="Управленческие расходы "/>
    <x v="1"/>
    <x v="5"/>
    <x v="0"/>
    <x v="10"/>
    <s v="4.3.2"/>
    <n v="44184"/>
  </r>
  <r>
    <x v="4"/>
    <x v="0"/>
    <x v="3"/>
    <s v="Управленческие расходы "/>
    <x v="1"/>
    <x v="5"/>
    <x v="0"/>
    <x v="11"/>
    <s v="4.3.3"/>
    <n v="21971"/>
  </r>
  <r>
    <x v="4"/>
    <x v="0"/>
    <x v="3"/>
    <s v="Управленческие расходы "/>
    <x v="1"/>
    <x v="6"/>
    <x v="1"/>
    <x v="0"/>
    <s v="4.4"/>
    <n v="5935"/>
  </r>
  <r>
    <x v="4"/>
    <x v="0"/>
    <x v="3"/>
    <s v="Управленческие расходы "/>
    <x v="1"/>
    <x v="7"/>
    <x v="1"/>
    <x v="0"/>
    <s v="4.5"/>
    <n v="45842"/>
  </r>
  <r>
    <x v="4"/>
    <x v="0"/>
    <x v="3"/>
    <s v="Коммерческие расходы"/>
    <x v="0"/>
    <x v="7"/>
    <x v="0"/>
    <x v="0"/>
    <s v="5"/>
    <n v="14283227.552970255"/>
  </r>
  <r>
    <x v="4"/>
    <x v="0"/>
    <x v="3"/>
    <s v="Коммерческие расходы"/>
    <x v="1"/>
    <x v="8"/>
    <x v="1"/>
    <x v="0"/>
    <s v="5.1"/>
    <n v="1250000"/>
  </r>
  <r>
    <x v="4"/>
    <x v="0"/>
    <x v="3"/>
    <s v="Коммерческие расходы"/>
    <x v="1"/>
    <x v="9"/>
    <x v="1"/>
    <x v="0"/>
    <s v="5.2"/>
    <n v="1238737.5"/>
  </r>
  <r>
    <x v="4"/>
    <x v="0"/>
    <x v="3"/>
    <s v="Коммерческие расходы"/>
    <x v="1"/>
    <x v="9"/>
    <x v="0"/>
    <x v="6"/>
    <s v="5.2.1"/>
    <n v="577500"/>
  </r>
  <r>
    <x v="4"/>
    <x v="0"/>
    <x v="3"/>
    <s v="Коммерческие расходы"/>
    <x v="1"/>
    <x v="9"/>
    <x v="0"/>
    <x v="7"/>
    <s v="5.2.2"/>
    <n v="375375"/>
  </r>
  <r>
    <x v="4"/>
    <x v="0"/>
    <x v="3"/>
    <s v="Коммерческие расходы"/>
    <x v="1"/>
    <x v="9"/>
    <x v="0"/>
    <x v="8"/>
    <s v="5.2.3"/>
    <n v="285862.5"/>
  </r>
  <r>
    <x v="4"/>
    <x v="0"/>
    <x v="3"/>
    <s v="Коммерческие расходы"/>
    <x v="1"/>
    <x v="10"/>
    <x v="1"/>
    <x v="0"/>
    <s v="5.3"/>
    <n v="9533830.9492587335"/>
  </r>
  <r>
    <x v="4"/>
    <x v="0"/>
    <x v="3"/>
    <s v="Коммерческие расходы"/>
    <x v="1"/>
    <x v="10"/>
    <x v="0"/>
    <x v="12"/>
    <s v="5.3.1"/>
    <n v="5767564.223278081"/>
  </r>
  <r>
    <x v="4"/>
    <x v="0"/>
    <x v="3"/>
    <s v="Коммерческие расходы"/>
    <x v="1"/>
    <x v="10"/>
    <x v="0"/>
    <x v="13"/>
    <s v="5.3.2"/>
    <n v="3766266.725980652"/>
  </r>
  <r>
    <x v="4"/>
    <x v="0"/>
    <x v="3"/>
    <s v="Коммерческие расходы"/>
    <x v="1"/>
    <x v="11"/>
    <x v="1"/>
    <x v="0"/>
    <s v="5.4"/>
    <n v="270000"/>
  </r>
  <r>
    <x v="4"/>
    <x v="0"/>
    <x v="3"/>
    <s v="Коммерческие расходы"/>
    <x v="1"/>
    <x v="12"/>
    <x v="1"/>
    <x v="0"/>
    <s v="5.5"/>
    <n v="250000"/>
  </r>
  <r>
    <x v="4"/>
    <x v="0"/>
    <x v="3"/>
    <s v="Коммерческие расходы"/>
    <x v="1"/>
    <x v="13"/>
    <x v="1"/>
    <x v="0"/>
    <s v="5.6"/>
    <n v="1130000"/>
  </r>
  <r>
    <x v="4"/>
    <x v="0"/>
    <x v="3"/>
    <s v="Коммерческие расходы"/>
    <x v="1"/>
    <x v="14"/>
    <x v="1"/>
    <x v="0"/>
    <s v="5.7"/>
    <n v="538038.10371152172"/>
  </r>
  <r>
    <x v="4"/>
    <x v="0"/>
    <x v="3"/>
    <s v="Коммерческие расходы"/>
    <x v="1"/>
    <x v="15"/>
    <x v="1"/>
    <x v="0"/>
    <s v="5.8"/>
    <n v="72621"/>
  </r>
  <r>
    <x v="4"/>
    <x v="0"/>
    <x v="4"/>
    <s v="Операционная прибыль"/>
    <x v="0"/>
    <x v="15"/>
    <x v="0"/>
    <x v="0"/>
    <s v="6"/>
    <n v="5007793.193874089"/>
  </r>
  <r>
    <x v="4"/>
    <x v="0"/>
    <x v="5"/>
    <s v="Прочие доходы"/>
    <x v="0"/>
    <x v="15"/>
    <x v="0"/>
    <x v="0"/>
    <s v="7"/>
    <n v="0"/>
  </r>
  <r>
    <x v="4"/>
    <x v="0"/>
    <x v="6"/>
    <s v="Прочие расходы"/>
    <x v="0"/>
    <x v="16"/>
    <x v="0"/>
    <x v="0"/>
    <s v="8"/>
    <n v="1808965"/>
  </r>
  <r>
    <x v="4"/>
    <x v="0"/>
    <x v="6"/>
    <s v="Прочие расходы"/>
    <x v="1"/>
    <x v="17"/>
    <x v="1"/>
    <x v="0"/>
    <s v="8.1"/>
    <n v="1808965"/>
  </r>
  <r>
    <x v="4"/>
    <x v="0"/>
    <x v="7"/>
    <s v="Прибыль до налогообложения"/>
    <x v="0"/>
    <x v="18"/>
    <x v="0"/>
    <x v="0"/>
    <s v="9"/>
    <n v="3198828.193874089"/>
  </r>
  <r>
    <x v="4"/>
    <x v="0"/>
    <x v="8"/>
    <s v="Налог на прибыль"/>
    <x v="0"/>
    <x v="18"/>
    <x v="0"/>
    <x v="0"/>
    <s v="11"/>
    <n v="639765.63877481781"/>
  </r>
  <r>
    <x v="4"/>
    <x v="0"/>
    <x v="9"/>
    <s v="Чистая прибыль"/>
    <x v="0"/>
    <x v="18"/>
    <x v="0"/>
    <x v="0"/>
    <s v="12"/>
    <n v="2559062.5550992712"/>
  </r>
  <r>
    <x v="4"/>
    <x v="1"/>
    <x v="0"/>
    <s v="Выручка"/>
    <x v="0"/>
    <x v="0"/>
    <x v="0"/>
    <x v="0"/>
    <s v="1"/>
    <n v="51309222.10841839"/>
  </r>
  <r>
    <x v="4"/>
    <x v="1"/>
    <x v="0"/>
    <s v="Выручка"/>
    <x v="1"/>
    <x v="1"/>
    <x v="1"/>
    <x v="0"/>
    <s v="1.1"/>
    <n v="50580857.756721601"/>
  </r>
  <r>
    <x v="4"/>
    <x v="1"/>
    <x v="0"/>
    <s v="Выручка"/>
    <x v="1"/>
    <x v="1"/>
    <x v="0"/>
    <x v="1"/>
    <s v="1.1.1"/>
    <n v="21075357.398634002"/>
  </r>
  <r>
    <x v="4"/>
    <x v="1"/>
    <x v="0"/>
    <s v="Выручка"/>
    <x v="1"/>
    <x v="1"/>
    <x v="0"/>
    <x v="2"/>
    <s v="1.1.2"/>
    <n v="19389328.806743283"/>
  </r>
  <r>
    <x v="4"/>
    <x v="1"/>
    <x v="0"/>
    <s v="Выручка"/>
    <x v="1"/>
    <x v="1"/>
    <x v="0"/>
    <x v="3"/>
    <s v="1.1.3"/>
    <n v="10116171.551344322"/>
  </r>
  <r>
    <x v="4"/>
    <x v="1"/>
    <x v="0"/>
    <s v="Выручка"/>
    <x v="1"/>
    <x v="2"/>
    <x v="1"/>
    <x v="0"/>
    <s v="1.2"/>
    <n v="728364.35169679113"/>
  </r>
  <r>
    <x v="4"/>
    <x v="1"/>
    <x v="0"/>
    <s v="Выручка"/>
    <x v="1"/>
    <x v="2"/>
    <x v="0"/>
    <x v="4"/>
    <s v="1.2.1"/>
    <n v="637318.80773469224"/>
  </r>
  <r>
    <x v="4"/>
    <x v="1"/>
    <x v="0"/>
    <s v="Выручка"/>
    <x v="1"/>
    <x v="2"/>
    <x v="0"/>
    <x v="5"/>
    <s v="1.2.2"/>
    <n v="91045.543962098905"/>
  </r>
  <r>
    <x v="4"/>
    <x v="1"/>
    <x v="1"/>
    <s v="Себестоимость продаж"/>
    <x v="0"/>
    <x v="2"/>
    <x v="0"/>
    <x v="0"/>
    <s v="2"/>
    <n v="31296380.346999917"/>
  </r>
  <r>
    <x v="4"/>
    <x v="1"/>
    <x v="1"/>
    <s v="Себестоимость продаж"/>
    <x v="1"/>
    <x v="1"/>
    <x v="1"/>
    <x v="0"/>
    <s v="2.1"/>
    <n v="30909962.175132573"/>
  </r>
  <r>
    <x v="4"/>
    <x v="1"/>
    <x v="1"/>
    <s v="Себестоимость продаж"/>
    <x v="1"/>
    <x v="1"/>
    <x v="0"/>
    <x v="1"/>
    <s v="2.1.1"/>
    <n v="13288012.839838738"/>
  </r>
  <r>
    <x v="4"/>
    <x v="1"/>
    <x v="1"/>
    <s v="Себестоимость продаж"/>
    <x v="1"/>
    <x v="1"/>
    <x v="0"/>
    <x v="2"/>
    <s v="2.1.2"/>
    <n v="12224971.812651638"/>
  </r>
  <r>
    <x v="4"/>
    <x v="1"/>
    <x v="1"/>
    <s v="Себестоимость продаж"/>
    <x v="1"/>
    <x v="1"/>
    <x v="0"/>
    <x v="3"/>
    <s v="2.1.3"/>
    <n v="5396977.5226421952"/>
  </r>
  <r>
    <x v="4"/>
    <x v="1"/>
    <x v="1"/>
    <s v="Себестоимость продаж"/>
    <x v="1"/>
    <x v="2"/>
    <x v="1"/>
    <x v="0"/>
    <s v="2.2"/>
    <n v="386418.17186734616"/>
  </r>
  <r>
    <x v="4"/>
    <x v="1"/>
    <x v="1"/>
    <s v="Себестоимость продаж"/>
    <x v="1"/>
    <x v="2"/>
    <x v="0"/>
    <x v="4"/>
    <s v="2.2.1"/>
    <n v="318659.40386734612"/>
  </r>
  <r>
    <x v="4"/>
    <x v="1"/>
    <x v="1"/>
    <s v="Себестоимость продаж"/>
    <x v="1"/>
    <x v="2"/>
    <x v="0"/>
    <x v="5"/>
    <s v="2.2.2"/>
    <n v="67758.768000000011"/>
  </r>
  <r>
    <x v="4"/>
    <x v="1"/>
    <x v="2"/>
    <s v="Валовая прибыль"/>
    <x v="0"/>
    <x v="2"/>
    <x v="0"/>
    <x v="0"/>
    <s v="3"/>
    <n v="20012841.761418473"/>
  </r>
  <r>
    <x v="4"/>
    <x v="1"/>
    <x v="2"/>
    <s v="Валовая прибыль"/>
    <x v="1"/>
    <x v="1"/>
    <x v="1"/>
    <x v="0"/>
    <s v="3.1"/>
    <n v="19670895.581589028"/>
  </r>
  <r>
    <x v="4"/>
    <x v="1"/>
    <x v="2"/>
    <s v="Валовая прибыль"/>
    <x v="1"/>
    <x v="1"/>
    <x v="0"/>
    <x v="1"/>
    <s v="3.1.1"/>
    <n v="7787344.558795264"/>
  </r>
  <r>
    <x v="4"/>
    <x v="1"/>
    <x v="2"/>
    <s v="Валовая прибыль"/>
    <x v="1"/>
    <x v="1"/>
    <x v="0"/>
    <x v="2"/>
    <s v="3.1.2"/>
    <n v="7164356.9940916449"/>
  </r>
  <r>
    <x v="4"/>
    <x v="1"/>
    <x v="2"/>
    <s v="Валовая прибыль"/>
    <x v="1"/>
    <x v="1"/>
    <x v="0"/>
    <x v="3"/>
    <s v="3.1.3"/>
    <n v="4719194.0287021268"/>
  </r>
  <r>
    <x v="4"/>
    <x v="1"/>
    <x v="2"/>
    <s v="Валовая прибыль"/>
    <x v="1"/>
    <x v="2"/>
    <x v="1"/>
    <x v="0"/>
    <s v="3.2"/>
    <n v="341946.17982944497"/>
  </r>
  <r>
    <x v="4"/>
    <x v="1"/>
    <x v="2"/>
    <s v="Валовая прибыль"/>
    <x v="1"/>
    <x v="2"/>
    <x v="0"/>
    <x v="4"/>
    <s v="3.2.1"/>
    <n v="318659.40386734612"/>
  </r>
  <r>
    <x v="4"/>
    <x v="1"/>
    <x v="2"/>
    <s v="Валовая прибыль"/>
    <x v="1"/>
    <x v="2"/>
    <x v="0"/>
    <x v="5"/>
    <s v="3.2.2"/>
    <n v="23286.775962098895"/>
  </r>
  <r>
    <x v="4"/>
    <x v="1"/>
    <x v="3"/>
    <s v="Управленческие расходы "/>
    <x v="0"/>
    <x v="2"/>
    <x v="0"/>
    <x v="0"/>
    <s v="4"/>
    <n v="726950"/>
  </r>
  <r>
    <x v="4"/>
    <x v="1"/>
    <x v="3"/>
    <s v="Управленческие расходы "/>
    <x v="1"/>
    <x v="3"/>
    <x v="1"/>
    <x v="0"/>
    <s v="4.1"/>
    <n v="150000"/>
  </r>
  <r>
    <x v="4"/>
    <x v="1"/>
    <x v="3"/>
    <s v="Управленческие расходы "/>
    <x v="1"/>
    <x v="4"/>
    <x v="1"/>
    <x v="0"/>
    <s v="4.2"/>
    <n v="400400"/>
  </r>
  <r>
    <x v="4"/>
    <x v="1"/>
    <x v="3"/>
    <s v="Управленческие расходы "/>
    <x v="1"/>
    <x v="4"/>
    <x v="0"/>
    <x v="6"/>
    <s v="4.2.1"/>
    <n v="280000"/>
  </r>
  <r>
    <x v="4"/>
    <x v="1"/>
    <x v="3"/>
    <s v="Управленческие расходы "/>
    <x v="1"/>
    <x v="4"/>
    <x v="0"/>
    <x v="7"/>
    <s v="4.2.2"/>
    <n v="28000"/>
  </r>
  <r>
    <x v="4"/>
    <x v="1"/>
    <x v="3"/>
    <s v="Управленческие расходы "/>
    <x v="1"/>
    <x v="4"/>
    <x v="0"/>
    <x v="8"/>
    <s v="4.2.2"/>
    <n v="92400"/>
  </r>
  <r>
    <x v="4"/>
    <x v="1"/>
    <x v="3"/>
    <s v="Управленческие расходы "/>
    <x v="1"/>
    <x v="5"/>
    <x v="1"/>
    <x v="0"/>
    <s v="4.3"/>
    <n v="94660"/>
  </r>
  <r>
    <x v="4"/>
    <x v="1"/>
    <x v="3"/>
    <s v="Управленческие расходы "/>
    <x v="1"/>
    <x v="5"/>
    <x v="0"/>
    <x v="9"/>
    <s v="4.3.1"/>
    <n v="56017"/>
  </r>
  <r>
    <x v="4"/>
    <x v="1"/>
    <x v="3"/>
    <s v="Управленческие расходы "/>
    <x v="1"/>
    <x v="5"/>
    <x v="0"/>
    <x v="10"/>
    <s v="4.3.2"/>
    <n v="17357"/>
  </r>
  <r>
    <x v="4"/>
    <x v="1"/>
    <x v="3"/>
    <s v="Управленческие расходы "/>
    <x v="1"/>
    <x v="5"/>
    <x v="0"/>
    <x v="11"/>
    <s v="4.3.3"/>
    <n v="21286"/>
  </r>
  <r>
    <x v="4"/>
    <x v="1"/>
    <x v="3"/>
    <s v="Управленческие расходы "/>
    <x v="1"/>
    <x v="6"/>
    <x v="1"/>
    <x v="0"/>
    <s v="4.4"/>
    <n v="27381"/>
  </r>
  <r>
    <x v="4"/>
    <x v="1"/>
    <x v="3"/>
    <s v="Управленческие расходы "/>
    <x v="1"/>
    <x v="7"/>
    <x v="1"/>
    <x v="0"/>
    <s v="4.5"/>
    <n v="54509"/>
  </r>
  <r>
    <x v="4"/>
    <x v="1"/>
    <x v="3"/>
    <s v="Коммерческие расходы"/>
    <x v="0"/>
    <x v="7"/>
    <x v="0"/>
    <x v="0"/>
    <s v="5"/>
    <n v="14510397.921683677"/>
  </r>
  <r>
    <x v="4"/>
    <x v="1"/>
    <x v="3"/>
    <s v="Коммерческие расходы"/>
    <x v="1"/>
    <x v="8"/>
    <x v="1"/>
    <x v="0"/>
    <s v="5.1"/>
    <n v="1250000"/>
  </r>
  <r>
    <x v="4"/>
    <x v="1"/>
    <x v="3"/>
    <s v="Коммерческие расходы"/>
    <x v="1"/>
    <x v="9"/>
    <x v="1"/>
    <x v="0"/>
    <s v="5.2"/>
    <n v="1208707.5"/>
  </r>
  <r>
    <x v="4"/>
    <x v="1"/>
    <x v="3"/>
    <s v="Коммерческие расходы"/>
    <x v="1"/>
    <x v="9"/>
    <x v="0"/>
    <x v="6"/>
    <s v="5.2.1"/>
    <n v="577500"/>
  </r>
  <r>
    <x v="4"/>
    <x v="1"/>
    <x v="3"/>
    <s v="Коммерческие расходы"/>
    <x v="1"/>
    <x v="9"/>
    <x v="0"/>
    <x v="7"/>
    <s v="5.2.2"/>
    <n v="352275"/>
  </r>
  <r>
    <x v="4"/>
    <x v="1"/>
    <x v="3"/>
    <s v="Коммерческие расходы"/>
    <x v="1"/>
    <x v="9"/>
    <x v="0"/>
    <x v="8"/>
    <s v="5.2.3"/>
    <n v="278932.5"/>
  </r>
  <r>
    <x v="4"/>
    <x v="1"/>
    <x v="3"/>
    <s v="Коммерческие расходы"/>
    <x v="1"/>
    <x v="10"/>
    <x v="1"/>
    <x v="0"/>
    <s v="5.3"/>
    <n v="9748752.2005994935"/>
  </r>
  <r>
    <x v="4"/>
    <x v="1"/>
    <x v="3"/>
    <s v="Коммерческие расходы"/>
    <x v="1"/>
    <x v="10"/>
    <x v="0"/>
    <x v="12"/>
    <s v="5.3.1"/>
    <n v="6157106.6530102063"/>
  </r>
  <r>
    <x v="4"/>
    <x v="1"/>
    <x v="3"/>
    <s v="Коммерческие расходы"/>
    <x v="1"/>
    <x v="10"/>
    <x v="0"/>
    <x v="13"/>
    <s v="5.3.2"/>
    <n v="3591645.5475892876"/>
  </r>
  <r>
    <x v="4"/>
    <x v="1"/>
    <x v="3"/>
    <s v="Коммерческие расходы"/>
    <x v="1"/>
    <x v="11"/>
    <x v="1"/>
    <x v="0"/>
    <s v="5.4"/>
    <n v="270000"/>
  </r>
  <r>
    <x v="4"/>
    <x v="1"/>
    <x v="3"/>
    <s v="Коммерческие расходы"/>
    <x v="1"/>
    <x v="12"/>
    <x v="1"/>
    <x v="0"/>
    <s v="5.5"/>
    <n v="250000"/>
  </r>
  <r>
    <x v="4"/>
    <x v="1"/>
    <x v="3"/>
    <s v="Коммерческие расходы"/>
    <x v="1"/>
    <x v="13"/>
    <x v="1"/>
    <x v="0"/>
    <s v="5.6"/>
    <n v="1197000"/>
  </r>
  <r>
    <x v="4"/>
    <x v="1"/>
    <x v="3"/>
    <s v="Коммерческие расходы"/>
    <x v="1"/>
    <x v="14"/>
    <x v="1"/>
    <x v="0"/>
    <s v="5.7"/>
    <n v="513092.2210841839"/>
  </r>
  <r>
    <x v="4"/>
    <x v="1"/>
    <x v="3"/>
    <s v="Коммерческие расходы"/>
    <x v="1"/>
    <x v="15"/>
    <x v="1"/>
    <x v="0"/>
    <s v="5.8"/>
    <n v="72846"/>
  </r>
  <r>
    <x v="4"/>
    <x v="1"/>
    <x v="4"/>
    <s v="Операционная прибыль"/>
    <x v="0"/>
    <x v="15"/>
    <x v="0"/>
    <x v="0"/>
    <s v="6"/>
    <n v="4775493.8397347964"/>
  </r>
  <r>
    <x v="4"/>
    <x v="1"/>
    <x v="5"/>
    <s v="Прочие доходы"/>
    <x v="0"/>
    <x v="15"/>
    <x v="0"/>
    <x v="0"/>
    <s v="7"/>
    <n v="8808"/>
  </r>
  <r>
    <x v="4"/>
    <x v="1"/>
    <x v="5"/>
    <s v="Прочие доходы"/>
    <x v="1"/>
    <x v="19"/>
    <x v="1"/>
    <x v="0"/>
    <s v="7.1"/>
    <n v="8808"/>
  </r>
  <r>
    <x v="4"/>
    <x v="1"/>
    <x v="6"/>
    <s v="Прочие расходы"/>
    <x v="0"/>
    <x v="16"/>
    <x v="0"/>
    <x v="0"/>
    <s v="8"/>
    <n v="2168624"/>
  </r>
  <r>
    <x v="4"/>
    <x v="1"/>
    <x v="6"/>
    <s v="Прочие расходы"/>
    <x v="1"/>
    <x v="17"/>
    <x v="1"/>
    <x v="0"/>
    <s v="8.1"/>
    <n v="2168624"/>
  </r>
  <r>
    <x v="4"/>
    <x v="1"/>
    <x v="7"/>
    <s v="Прибыль до налогообложения"/>
    <x v="0"/>
    <x v="18"/>
    <x v="0"/>
    <x v="0"/>
    <s v="9"/>
    <n v="2615677.8397347964"/>
  </r>
  <r>
    <x v="4"/>
    <x v="1"/>
    <x v="8"/>
    <s v="Налог на прибыль"/>
    <x v="0"/>
    <x v="18"/>
    <x v="0"/>
    <x v="0"/>
    <s v="11"/>
    <n v="523135.56794695929"/>
  </r>
  <r>
    <x v="4"/>
    <x v="1"/>
    <x v="9"/>
    <s v="Чистая прибыль"/>
    <x v="0"/>
    <x v="18"/>
    <x v="0"/>
    <x v="0"/>
    <s v="12"/>
    <n v="2092542.2717878371"/>
  </r>
  <r>
    <x v="5"/>
    <x v="0"/>
    <x v="0"/>
    <s v="Выручка"/>
    <x v="0"/>
    <x v="0"/>
    <x v="0"/>
    <x v="0"/>
    <s v="1"/>
    <n v="48922337.393842176"/>
  </r>
  <r>
    <x v="5"/>
    <x v="0"/>
    <x v="0"/>
    <s v="Выручка"/>
    <x v="1"/>
    <x v="1"/>
    <x v="1"/>
    <x v="0"/>
    <s v="1.1"/>
    <n v="48234024.823389485"/>
  </r>
  <r>
    <x v="5"/>
    <x v="0"/>
    <x v="0"/>
    <s v="Выручка"/>
    <x v="1"/>
    <x v="1"/>
    <x v="0"/>
    <x v="1"/>
    <s v="1.1.1"/>
    <n v="18250712.09533656"/>
  </r>
  <r>
    <x v="5"/>
    <x v="0"/>
    <x v="0"/>
    <s v="Выручка"/>
    <x v="1"/>
    <x v="1"/>
    <x v="0"/>
    <x v="2"/>
    <s v="1.1.2"/>
    <n v="19554334.387860604"/>
  </r>
  <r>
    <x v="5"/>
    <x v="0"/>
    <x v="0"/>
    <s v="Выручка"/>
    <x v="1"/>
    <x v="1"/>
    <x v="0"/>
    <x v="3"/>
    <s v="1.1.3"/>
    <n v="10428978.340192322"/>
  </r>
  <r>
    <x v="5"/>
    <x v="0"/>
    <x v="0"/>
    <s v="Выручка"/>
    <x v="1"/>
    <x v="2"/>
    <x v="1"/>
    <x v="0"/>
    <s v="1.2"/>
    <n v="688312.57045269315"/>
  </r>
  <r>
    <x v="5"/>
    <x v="0"/>
    <x v="0"/>
    <s v="Выручка"/>
    <x v="1"/>
    <x v="2"/>
    <x v="0"/>
    <x v="4"/>
    <s v="1.2.1"/>
    <n v="602273.49914610654"/>
  </r>
  <r>
    <x v="5"/>
    <x v="0"/>
    <x v="0"/>
    <s v="Выручка"/>
    <x v="1"/>
    <x v="2"/>
    <x v="0"/>
    <x v="5"/>
    <s v="1.2.2"/>
    <n v="86039.071306586644"/>
  </r>
  <r>
    <x v="5"/>
    <x v="0"/>
    <x v="1"/>
    <s v="Себестоимость продаж"/>
    <x v="0"/>
    <x v="2"/>
    <x v="0"/>
    <x v="0"/>
    <s v="2"/>
    <n v="31891363.782804348"/>
  </r>
  <r>
    <x v="5"/>
    <x v="0"/>
    <x v="1"/>
    <s v="Себестоимость продаж"/>
    <x v="1"/>
    <x v="1"/>
    <x v="1"/>
    <x v="0"/>
    <s v="2.1"/>
    <n v="31521587.033231296"/>
  </r>
  <r>
    <x v="5"/>
    <x v="0"/>
    <x v="1"/>
    <s v="Себестоимость продаж"/>
    <x v="1"/>
    <x v="1"/>
    <x v="0"/>
    <x v="1"/>
    <s v="2.1.1"/>
    <n v="12337481.376447516"/>
  </r>
  <r>
    <x v="5"/>
    <x v="0"/>
    <x v="1"/>
    <s v="Себестоимость продаж"/>
    <x v="1"/>
    <x v="1"/>
    <x v="0"/>
    <x v="2"/>
    <s v="2.1.2"/>
    <n v="13218730.046193769"/>
  </r>
  <r>
    <x v="5"/>
    <x v="0"/>
    <x v="1"/>
    <s v="Себестоимость продаж"/>
    <x v="1"/>
    <x v="1"/>
    <x v="0"/>
    <x v="3"/>
    <s v="2.1.3"/>
    <n v="5965375.610590009"/>
  </r>
  <r>
    <x v="5"/>
    <x v="0"/>
    <x v="1"/>
    <s v="Себестоимость продаж"/>
    <x v="1"/>
    <x v="2"/>
    <x v="1"/>
    <x v="0"/>
    <s v="2.2"/>
    <n v="369776.74957305327"/>
  </r>
  <r>
    <x v="5"/>
    <x v="0"/>
    <x v="1"/>
    <s v="Себестоимость продаж"/>
    <x v="1"/>
    <x v="2"/>
    <x v="0"/>
    <x v="4"/>
    <s v="2.2.1"/>
    <n v="301136.74957305327"/>
  </r>
  <r>
    <x v="5"/>
    <x v="0"/>
    <x v="1"/>
    <s v="Себестоимость продаж"/>
    <x v="1"/>
    <x v="2"/>
    <x v="0"/>
    <x v="5"/>
    <s v="2.2.2"/>
    <n v="68640"/>
  </r>
  <r>
    <x v="5"/>
    <x v="0"/>
    <x v="2"/>
    <s v="Валовая прибыль"/>
    <x v="0"/>
    <x v="2"/>
    <x v="0"/>
    <x v="0"/>
    <s v="3"/>
    <n v="17030973.611037828"/>
  </r>
  <r>
    <x v="5"/>
    <x v="0"/>
    <x v="2"/>
    <s v="Валовая прибыль"/>
    <x v="1"/>
    <x v="1"/>
    <x v="1"/>
    <x v="0"/>
    <s v="3.1"/>
    <n v="16712437.79015819"/>
  </r>
  <r>
    <x v="5"/>
    <x v="0"/>
    <x v="2"/>
    <s v="Валовая прибыль"/>
    <x v="1"/>
    <x v="1"/>
    <x v="0"/>
    <x v="1"/>
    <s v="3.1.1"/>
    <n v="5913230.7188890446"/>
  </r>
  <r>
    <x v="5"/>
    <x v="0"/>
    <x v="2"/>
    <s v="Валовая прибыль"/>
    <x v="1"/>
    <x v="1"/>
    <x v="0"/>
    <x v="2"/>
    <s v="3.1.2"/>
    <n v="6335604.3416668344"/>
  </r>
  <r>
    <x v="5"/>
    <x v="0"/>
    <x v="2"/>
    <s v="Валовая прибыль"/>
    <x v="1"/>
    <x v="1"/>
    <x v="0"/>
    <x v="3"/>
    <s v="3.1.3"/>
    <n v="4463602.7296023127"/>
  </r>
  <r>
    <x v="5"/>
    <x v="0"/>
    <x v="2"/>
    <s v="Валовая прибыль"/>
    <x v="1"/>
    <x v="2"/>
    <x v="1"/>
    <x v="0"/>
    <s v="3.2"/>
    <n v="318535.82087963988"/>
  </r>
  <r>
    <x v="5"/>
    <x v="0"/>
    <x v="2"/>
    <s v="Валовая прибыль"/>
    <x v="1"/>
    <x v="2"/>
    <x v="0"/>
    <x v="4"/>
    <s v="3.2.1"/>
    <n v="301136.74957305327"/>
  </r>
  <r>
    <x v="5"/>
    <x v="0"/>
    <x v="2"/>
    <s v="Валовая прибыль"/>
    <x v="1"/>
    <x v="2"/>
    <x v="0"/>
    <x v="5"/>
    <s v="3.2.2"/>
    <n v="17399.071306586644"/>
  </r>
  <r>
    <x v="5"/>
    <x v="0"/>
    <x v="3"/>
    <s v="Управленческие расходы "/>
    <x v="0"/>
    <x v="2"/>
    <x v="0"/>
    <x v="0"/>
    <s v="4"/>
    <n v="739081"/>
  </r>
  <r>
    <x v="5"/>
    <x v="0"/>
    <x v="3"/>
    <s v="Управленческие расходы "/>
    <x v="1"/>
    <x v="3"/>
    <x v="1"/>
    <x v="0"/>
    <s v="4.1"/>
    <n v="150000"/>
  </r>
  <r>
    <x v="5"/>
    <x v="0"/>
    <x v="3"/>
    <s v="Управленческие расходы "/>
    <x v="1"/>
    <x v="4"/>
    <x v="1"/>
    <x v="0"/>
    <s v="4.2"/>
    <n v="457600"/>
  </r>
  <r>
    <x v="5"/>
    <x v="0"/>
    <x v="3"/>
    <s v="Управленческие расходы "/>
    <x v="1"/>
    <x v="4"/>
    <x v="0"/>
    <x v="6"/>
    <s v="4.2.1"/>
    <n v="320000"/>
  </r>
  <r>
    <x v="5"/>
    <x v="0"/>
    <x v="3"/>
    <s v="Управленческие расходы "/>
    <x v="1"/>
    <x v="4"/>
    <x v="0"/>
    <x v="7"/>
    <s v="4.2.2"/>
    <n v="32000"/>
  </r>
  <r>
    <x v="5"/>
    <x v="0"/>
    <x v="3"/>
    <s v="Управленческие расходы "/>
    <x v="1"/>
    <x v="4"/>
    <x v="0"/>
    <x v="8"/>
    <s v="4.2.2"/>
    <n v="105600"/>
  </r>
  <r>
    <x v="5"/>
    <x v="0"/>
    <x v="3"/>
    <s v="Управленческие расходы "/>
    <x v="1"/>
    <x v="5"/>
    <x v="1"/>
    <x v="0"/>
    <s v="4.3"/>
    <n v="79641"/>
  </r>
  <r>
    <x v="5"/>
    <x v="0"/>
    <x v="3"/>
    <s v="Управленческие расходы "/>
    <x v="1"/>
    <x v="5"/>
    <x v="0"/>
    <x v="9"/>
    <s v="4.3.1"/>
    <n v="50000"/>
  </r>
  <r>
    <x v="5"/>
    <x v="0"/>
    <x v="3"/>
    <s v="Управленческие расходы "/>
    <x v="1"/>
    <x v="5"/>
    <x v="0"/>
    <x v="10"/>
    <s v="4.3.2"/>
    <n v="15798"/>
  </r>
  <r>
    <x v="5"/>
    <x v="0"/>
    <x v="3"/>
    <s v="Управленческие расходы "/>
    <x v="1"/>
    <x v="5"/>
    <x v="0"/>
    <x v="11"/>
    <s v="4.3.3"/>
    <n v="13843"/>
  </r>
  <r>
    <x v="5"/>
    <x v="0"/>
    <x v="3"/>
    <s v="Управленческие расходы "/>
    <x v="1"/>
    <x v="6"/>
    <x v="1"/>
    <x v="0"/>
    <s v="4.4"/>
    <n v="6349"/>
  </r>
  <r>
    <x v="5"/>
    <x v="0"/>
    <x v="3"/>
    <s v="Управленческие расходы "/>
    <x v="1"/>
    <x v="7"/>
    <x v="1"/>
    <x v="0"/>
    <s v="4.5"/>
    <n v="45491"/>
  </r>
  <r>
    <x v="5"/>
    <x v="0"/>
    <x v="3"/>
    <s v="Коммерческие расходы"/>
    <x v="0"/>
    <x v="7"/>
    <x v="0"/>
    <x v="0"/>
    <s v="5"/>
    <n v="13689831.978768436"/>
  </r>
  <r>
    <x v="5"/>
    <x v="0"/>
    <x v="3"/>
    <s v="Коммерческие расходы"/>
    <x v="1"/>
    <x v="8"/>
    <x v="1"/>
    <x v="0"/>
    <s v="5.1"/>
    <n v="1250000"/>
  </r>
  <r>
    <x v="5"/>
    <x v="0"/>
    <x v="3"/>
    <s v="Коммерческие расходы"/>
    <x v="1"/>
    <x v="9"/>
    <x v="1"/>
    <x v="0"/>
    <s v="5.2"/>
    <n v="1238737.5"/>
  </r>
  <r>
    <x v="5"/>
    <x v="0"/>
    <x v="3"/>
    <s v="Коммерческие расходы"/>
    <x v="1"/>
    <x v="9"/>
    <x v="0"/>
    <x v="6"/>
    <s v="5.2.1"/>
    <n v="577500"/>
  </r>
  <r>
    <x v="5"/>
    <x v="0"/>
    <x v="3"/>
    <s v="Коммерческие расходы"/>
    <x v="1"/>
    <x v="9"/>
    <x v="0"/>
    <x v="7"/>
    <s v="5.2.2"/>
    <n v="375375"/>
  </r>
  <r>
    <x v="5"/>
    <x v="0"/>
    <x v="3"/>
    <s v="Коммерческие расходы"/>
    <x v="1"/>
    <x v="9"/>
    <x v="0"/>
    <x v="8"/>
    <s v="5.2.3"/>
    <n v="285862.5"/>
  </r>
  <r>
    <x v="5"/>
    <x v="0"/>
    <x v="3"/>
    <s v="Коммерческие расходы"/>
    <x v="1"/>
    <x v="10"/>
    <x v="1"/>
    <x v="0"/>
    <s v="5.3"/>
    <n v="9295244.1048300136"/>
  </r>
  <r>
    <x v="5"/>
    <x v="0"/>
    <x v="3"/>
    <s v="Коммерческие расходы"/>
    <x v="1"/>
    <x v="10"/>
    <x v="0"/>
    <x v="12"/>
    <s v="5.3.1"/>
    <n v="5870680.4872610606"/>
  </r>
  <r>
    <x v="5"/>
    <x v="0"/>
    <x v="3"/>
    <s v="Коммерческие расходы"/>
    <x v="1"/>
    <x v="10"/>
    <x v="0"/>
    <x v="13"/>
    <s v="5.3.2"/>
    <n v="3424563.6175689525"/>
  </r>
  <r>
    <x v="5"/>
    <x v="0"/>
    <x v="3"/>
    <s v="Коммерческие расходы"/>
    <x v="1"/>
    <x v="11"/>
    <x v="1"/>
    <x v="0"/>
    <s v="5.4"/>
    <n v="270000"/>
  </r>
  <r>
    <x v="5"/>
    <x v="0"/>
    <x v="3"/>
    <s v="Коммерческие расходы"/>
    <x v="1"/>
    <x v="12"/>
    <x v="1"/>
    <x v="0"/>
    <s v="5.5"/>
    <n v="250000"/>
  </r>
  <r>
    <x v="5"/>
    <x v="0"/>
    <x v="3"/>
    <s v="Коммерческие расходы"/>
    <x v="1"/>
    <x v="13"/>
    <x v="1"/>
    <x v="0"/>
    <s v="5.6"/>
    <n v="798999.99999999988"/>
  </r>
  <r>
    <x v="5"/>
    <x v="0"/>
    <x v="3"/>
    <s v="Коммерческие расходы"/>
    <x v="1"/>
    <x v="14"/>
    <x v="1"/>
    <x v="0"/>
    <s v="5.7"/>
    <n v="489223.37393842178"/>
  </r>
  <r>
    <x v="5"/>
    <x v="0"/>
    <x v="3"/>
    <s v="Коммерческие расходы"/>
    <x v="1"/>
    <x v="15"/>
    <x v="1"/>
    <x v="0"/>
    <s v="5.8"/>
    <n v="97627"/>
  </r>
  <r>
    <x v="5"/>
    <x v="0"/>
    <x v="4"/>
    <s v="Операционная прибыль"/>
    <x v="0"/>
    <x v="15"/>
    <x v="0"/>
    <x v="0"/>
    <s v="6"/>
    <n v="2602060.6322693918"/>
  </r>
  <r>
    <x v="5"/>
    <x v="0"/>
    <x v="5"/>
    <s v="Прочие доходы"/>
    <x v="0"/>
    <x v="15"/>
    <x v="0"/>
    <x v="0"/>
    <s v="7"/>
    <n v="0"/>
  </r>
  <r>
    <x v="5"/>
    <x v="0"/>
    <x v="6"/>
    <s v="Прочие расходы"/>
    <x v="0"/>
    <x v="16"/>
    <x v="0"/>
    <x v="0"/>
    <s v="8"/>
    <n v="2187868"/>
  </r>
  <r>
    <x v="5"/>
    <x v="0"/>
    <x v="6"/>
    <s v="Прочие расходы"/>
    <x v="1"/>
    <x v="17"/>
    <x v="1"/>
    <x v="0"/>
    <s v="8.1"/>
    <n v="2187868"/>
  </r>
  <r>
    <x v="5"/>
    <x v="0"/>
    <x v="7"/>
    <s v="Прибыль до налогообложения"/>
    <x v="0"/>
    <x v="18"/>
    <x v="0"/>
    <x v="0"/>
    <s v="9"/>
    <n v="414192.63226939179"/>
  </r>
  <r>
    <x v="5"/>
    <x v="0"/>
    <x v="8"/>
    <s v="Налог на прибыль"/>
    <x v="0"/>
    <x v="18"/>
    <x v="0"/>
    <x v="0"/>
    <s v="11"/>
    <n v="82838.526453878367"/>
  </r>
  <r>
    <x v="5"/>
    <x v="0"/>
    <x v="9"/>
    <s v="Чистая прибыль"/>
    <x v="0"/>
    <x v="18"/>
    <x v="0"/>
    <x v="0"/>
    <s v="12"/>
    <n v="331354.10581551341"/>
  </r>
  <r>
    <x v="5"/>
    <x v="1"/>
    <x v="0"/>
    <s v="Выручка"/>
    <x v="0"/>
    <x v="0"/>
    <x v="0"/>
    <x v="0"/>
    <s v="1"/>
    <n v="48082262.330583006"/>
  </r>
  <r>
    <x v="5"/>
    <x v="1"/>
    <x v="0"/>
    <s v="Выручка"/>
    <x v="1"/>
    <x v="1"/>
    <x v="1"/>
    <x v="0"/>
    <s v="1.1"/>
    <n v="47399706.556174099"/>
  </r>
  <r>
    <x v="5"/>
    <x v="1"/>
    <x v="0"/>
    <s v="Выручка"/>
    <x v="1"/>
    <x v="1"/>
    <x v="0"/>
    <x v="1"/>
    <s v="1.1.1"/>
    <n v="19749877.731739208"/>
  </r>
  <r>
    <x v="5"/>
    <x v="1"/>
    <x v="0"/>
    <s v="Выручка"/>
    <x v="1"/>
    <x v="1"/>
    <x v="0"/>
    <x v="2"/>
    <s v="1.1.2"/>
    <n v="18169887.513200071"/>
  </r>
  <r>
    <x v="5"/>
    <x v="1"/>
    <x v="0"/>
    <s v="Выручка"/>
    <x v="1"/>
    <x v="1"/>
    <x v="0"/>
    <x v="3"/>
    <s v="1.1.3"/>
    <n v="9479941.3112348206"/>
  </r>
  <r>
    <x v="5"/>
    <x v="1"/>
    <x v="0"/>
    <s v="Выручка"/>
    <x v="1"/>
    <x v="2"/>
    <x v="1"/>
    <x v="0"/>
    <s v="1.2"/>
    <n v="682555.77440890705"/>
  </r>
  <r>
    <x v="5"/>
    <x v="1"/>
    <x v="0"/>
    <s v="Выручка"/>
    <x v="1"/>
    <x v="2"/>
    <x v="0"/>
    <x v="4"/>
    <s v="1.2.1"/>
    <n v="597236.30260779371"/>
  </r>
  <r>
    <x v="5"/>
    <x v="1"/>
    <x v="0"/>
    <s v="Выручка"/>
    <x v="1"/>
    <x v="2"/>
    <x v="0"/>
    <x v="5"/>
    <s v="1.2.2"/>
    <n v="85319.471801113381"/>
  </r>
  <r>
    <x v="5"/>
    <x v="1"/>
    <x v="1"/>
    <s v="Себестоимость продаж"/>
    <x v="0"/>
    <x v="2"/>
    <x v="0"/>
    <x v="0"/>
    <s v="2"/>
    <n v="29028790.756477993"/>
  </r>
  <r>
    <x v="5"/>
    <x v="1"/>
    <x v="1"/>
    <s v="Себестоимость продаж"/>
    <x v="1"/>
    <x v="1"/>
    <x v="1"/>
    <x v="0"/>
    <s v="2.1"/>
    <n v="28667342.525174096"/>
  </r>
  <r>
    <x v="5"/>
    <x v="1"/>
    <x v="1"/>
    <s v="Себестоимость продаж"/>
    <x v="1"/>
    <x v="1"/>
    <x v="0"/>
    <x v="1"/>
    <s v="2.1.1"/>
    <n v="12323923.704605266"/>
  </r>
  <r>
    <x v="5"/>
    <x v="1"/>
    <x v="1"/>
    <s v="Себестоимость продаж"/>
    <x v="1"/>
    <x v="1"/>
    <x v="0"/>
    <x v="2"/>
    <s v="2.1.2"/>
    <n v="11338009.808236845"/>
  </r>
  <r>
    <x v="5"/>
    <x v="1"/>
    <x v="1"/>
    <s v="Себестоимость продаж"/>
    <x v="1"/>
    <x v="1"/>
    <x v="0"/>
    <x v="3"/>
    <s v="2.1.3"/>
    <n v="5005409.0123319859"/>
  </r>
  <r>
    <x v="5"/>
    <x v="1"/>
    <x v="1"/>
    <s v="Себестоимость продаж"/>
    <x v="1"/>
    <x v="2"/>
    <x v="1"/>
    <x v="0"/>
    <s v="2.2"/>
    <n v="361448.23130389687"/>
  </r>
  <r>
    <x v="5"/>
    <x v="1"/>
    <x v="1"/>
    <s v="Себестоимость продаж"/>
    <x v="1"/>
    <x v="2"/>
    <x v="0"/>
    <x v="4"/>
    <s v="2.2.1"/>
    <n v="298618.15130389686"/>
  </r>
  <r>
    <x v="5"/>
    <x v="1"/>
    <x v="1"/>
    <s v="Себестоимость продаж"/>
    <x v="1"/>
    <x v="2"/>
    <x v="0"/>
    <x v="5"/>
    <s v="2.2.2"/>
    <n v="62830.080000000002"/>
  </r>
  <r>
    <x v="5"/>
    <x v="1"/>
    <x v="2"/>
    <s v="Валовая прибыль"/>
    <x v="0"/>
    <x v="2"/>
    <x v="0"/>
    <x v="0"/>
    <s v="3"/>
    <n v="19053471.574105013"/>
  </r>
  <r>
    <x v="5"/>
    <x v="1"/>
    <x v="2"/>
    <s v="Валовая прибыль"/>
    <x v="1"/>
    <x v="1"/>
    <x v="1"/>
    <x v="0"/>
    <s v="3.1"/>
    <n v="18732364.031000003"/>
  </r>
  <r>
    <x v="5"/>
    <x v="1"/>
    <x v="2"/>
    <s v="Валовая прибыль"/>
    <x v="1"/>
    <x v="1"/>
    <x v="0"/>
    <x v="1"/>
    <s v="3.1.1"/>
    <n v="7425954.0271339417"/>
  </r>
  <r>
    <x v="5"/>
    <x v="1"/>
    <x v="2"/>
    <s v="Валовая прибыль"/>
    <x v="1"/>
    <x v="1"/>
    <x v="0"/>
    <x v="2"/>
    <s v="3.1.2"/>
    <n v="6831877.7049632259"/>
  </r>
  <r>
    <x v="5"/>
    <x v="1"/>
    <x v="2"/>
    <s v="Валовая прибыль"/>
    <x v="1"/>
    <x v="1"/>
    <x v="0"/>
    <x v="3"/>
    <s v="3.1.3"/>
    <n v="4474532.2989028348"/>
  </r>
  <r>
    <x v="5"/>
    <x v="1"/>
    <x v="2"/>
    <s v="Валовая прибыль"/>
    <x v="1"/>
    <x v="2"/>
    <x v="1"/>
    <x v="0"/>
    <s v="3.2"/>
    <n v="321107.54310501018"/>
  </r>
  <r>
    <x v="5"/>
    <x v="1"/>
    <x v="2"/>
    <s v="Валовая прибыль"/>
    <x v="1"/>
    <x v="2"/>
    <x v="0"/>
    <x v="4"/>
    <s v="3.2.1"/>
    <n v="298618.15130389686"/>
  </r>
  <r>
    <x v="5"/>
    <x v="1"/>
    <x v="2"/>
    <s v="Валовая прибыль"/>
    <x v="1"/>
    <x v="2"/>
    <x v="0"/>
    <x v="5"/>
    <s v="3.2.2"/>
    <n v="22489.391801113379"/>
  </r>
  <r>
    <x v="5"/>
    <x v="1"/>
    <x v="3"/>
    <s v="Управленческие расходы "/>
    <x v="0"/>
    <x v="2"/>
    <x v="0"/>
    <x v="0"/>
    <s v="4"/>
    <n v="740147"/>
  </r>
  <r>
    <x v="5"/>
    <x v="1"/>
    <x v="3"/>
    <s v="Управленческие расходы "/>
    <x v="1"/>
    <x v="3"/>
    <x v="1"/>
    <x v="0"/>
    <s v="4.1"/>
    <n v="160000"/>
  </r>
  <r>
    <x v="5"/>
    <x v="1"/>
    <x v="3"/>
    <s v="Управленческие расходы "/>
    <x v="1"/>
    <x v="4"/>
    <x v="1"/>
    <x v="0"/>
    <s v="4.2"/>
    <n v="400400"/>
  </r>
  <r>
    <x v="5"/>
    <x v="1"/>
    <x v="3"/>
    <s v="Управленческие расходы "/>
    <x v="1"/>
    <x v="4"/>
    <x v="0"/>
    <x v="6"/>
    <s v="4.2.1"/>
    <n v="280000"/>
  </r>
  <r>
    <x v="5"/>
    <x v="1"/>
    <x v="3"/>
    <s v="Управленческие расходы "/>
    <x v="1"/>
    <x v="4"/>
    <x v="0"/>
    <x v="7"/>
    <s v="4.2.2"/>
    <n v="28000"/>
  </r>
  <r>
    <x v="5"/>
    <x v="1"/>
    <x v="3"/>
    <s v="Управленческие расходы "/>
    <x v="1"/>
    <x v="4"/>
    <x v="0"/>
    <x v="8"/>
    <s v="4.2.2"/>
    <n v="92400"/>
  </r>
  <r>
    <x v="5"/>
    <x v="1"/>
    <x v="3"/>
    <s v="Управленческие расходы "/>
    <x v="1"/>
    <x v="5"/>
    <x v="1"/>
    <x v="0"/>
    <s v="4.3"/>
    <n v="101129"/>
  </r>
  <r>
    <x v="5"/>
    <x v="1"/>
    <x v="3"/>
    <s v="Управленческие расходы "/>
    <x v="1"/>
    <x v="5"/>
    <x v="0"/>
    <x v="9"/>
    <s v="4.3.1"/>
    <n v="45017"/>
  </r>
  <r>
    <x v="5"/>
    <x v="1"/>
    <x v="3"/>
    <s v="Управленческие расходы "/>
    <x v="1"/>
    <x v="5"/>
    <x v="0"/>
    <x v="10"/>
    <s v="4.3.2"/>
    <n v="41726"/>
  </r>
  <r>
    <x v="5"/>
    <x v="1"/>
    <x v="3"/>
    <s v="Управленческие расходы "/>
    <x v="1"/>
    <x v="5"/>
    <x v="0"/>
    <x v="11"/>
    <s v="4.3.3"/>
    <n v="14386"/>
  </r>
  <r>
    <x v="5"/>
    <x v="1"/>
    <x v="3"/>
    <s v="Управленческие расходы "/>
    <x v="1"/>
    <x v="6"/>
    <x v="1"/>
    <x v="0"/>
    <s v="4.4"/>
    <n v="29960"/>
  </r>
  <r>
    <x v="5"/>
    <x v="1"/>
    <x v="3"/>
    <s v="Управленческие расходы "/>
    <x v="1"/>
    <x v="7"/>
    <x v="1"/>
    <x v="0"/>
    <s v="4.5"/>
    <n v="48658"/>
  </r>
  <r>
    <x v="5"/>
    <x v="1"/>
    <x v="3"/>
    <s v="Коммерческие расходы"/>
    <x v="0"/>
    <x v="7"/>
    <x v="0"/>
    <x v="0"/>
    <s v="5"/>
    <n v="13868477.9661166"/>
  </r>
  <r>
    <x v="5"/>
    <x v="1"/>
    <x v="3"/>
    <s v="Коммерческие расходы"/>
    <x v="1"/>
    <x v="8"/>
    <x v="1"/>
    <x v="0"/>
    <s v="5.1"/>
    <n v="1250000"/>
  </r>
  <r>
    <x v="5"/>
    <x v="1"/>
    <x v="3"/>
    <s v="Коммерческие расходы"/>
    <x v="1"/>
    <x v="9"/>
    <x v="1"/>
    <x v="0"/>
    <s v="5.2"/>
    <n v="1223722.5"/>
  </r>
  <r>
    <x v="5"/>
    <x v="1"/>
    <x v="3"/>
    <s v="Коммерческие расходы"/>
    <x v="1"/>
    <x v="9"/>
    <x v="0"/>
    <x v="6"/>
    <s v="5.2.1"/>
    <n v="577500"/>
  </r>
  <r>
    <x v="5"/>
    <x v="1"/>
    <x v="3"/>
    <s v="Коммерческие расходы"/>
    <x v="1"/>
    <x v="9"/>
    <x v="0"/>
    <x v="7"/>
    <s v="5.2.2"/>
    <n v="363825"/>
  </r>
  <r>
    <x v="5"/>
    <x v="1"/>
    <x v="3"/>
    <s v="Коммерческие расходы"/>
    <x v="1"/>
    <x v="9"/>
    <x v="0"/>
    <x v="8"/>
    <s v="5.2.3"/>
    <n v="282397.5"/>
  </r>
  <r>
    <x v="5"/>
    <x v="1"/>
    <x v="3"/>
    <s v="Коммерческие расходы"/>
    <x v="1"/>
    <x v="10"/>
    <x v="1"/>
    <x v="0"/>
    <s v="5.3"/>
    <n v="9135629.8428107705"/>
  </r>
  <r>
    <x v="5"/>
    <x v="1"/>
    <x v="3"/>
    <s v="Коммерческие расходы"/>
    <x v="1"/>
    <x v="10"/>
    <x v="0"/>
    <x v="12"/>
    <s v="5.3.1"/>
    <n v="5769871.4796699602"/>
  </r>
  <r>
    <x v="5"/>
    <x v="1"/>
    <x v="3"/>
    <s v="Коммерческие расходы"/>
    <x v="1"/>
    <x v="10"/>
    <x v="0"/>
    <x v="13"/>
    <s v="5.3.2"/>
    <n v="3365758.3631408107"/>
  </r>
  <r>
    <x v="5"/>
    <x v="1"/>
    <x v="3"/>
    <s v="Коммерческие расходы"/>
    <x v="1"/>
    <x v="11"/>
    <x v="1"/>
    <x v="0"/>
    <s v="5.4"/>
    <n v="270000"/>
  </r>
  <r>
    <x v="5"/>
    <x v="1"/>
    <x v="3"/>
    <s v="Коммерческие расходы"/>
    <x v="1"/>
    <x v="12"/>
    <x v="1"/>
    <x v="0"/>
    <s v="5.5"/>
    <n v="250000"/>
  </r>
  <r>
    <x v="5"/>
    <x v="1"/>
    <x v="3"/>
    <s v="Коммерческие расходы"/>
    <x v="1"/>
    <x v="13"/>
    <x v="1"/>
    <x v="0"/>
    <s v="5.6"/>
    <n v="1133000"/>
  </r>
  <r>
    <x v="5"/>
    <x v="1"/>
    <x v="3"/>
    <s v="Коммерческие расходы"/>
    <x v="1"/>
    <x v="14"/>
    <x v="1"/>
    <x v="0"/>
    <s v="5.7"/>
    <n v="480822.62330583006"/>
  </r>
  <r>
    <x v="5"/>
    <x v="1"/>
    <x v="3"/>
    <s v="Коммерческие расходы"/>
    <x v="1"/>
    <x v="15"/>
    <x v="1"/>
    <x v="0"/>
    <s v="5.8"/>
    <n v="125303"/>
  </r>
  <r>
    <x v="5"/>
    <x v="1"/>
    <x v="4"/>
    <s v="Операционная прибыль"/>
    <x v="0"/>
    <x v="15"/>
    <x v="0"/>
    <x v="0"/>
    <s v="6"/>
    <n v="4444846.6079884134"/>
  </r>
  <r>
    <x v="5"/>
    <x v="1"/>
    <x v="5"/>
    <s v="Прочие доходы"/>
    <x v="0"/>
    <x v="15"/>
    <x v="0"/>
    <x v="0"/>
    <s v="7"/>
    <n v="5086"/>
  </r>
  <r>
    <x v="5"/>
    <x v="1"/>
    <x v="5"/>
    <s v="Прочие доходы"/>
    <x v="1"/>
    <x v="19"/>
    <x v="1"/>
    <x v="0"/>
    <s v="7.1"/>
    <n v="5086"/>
  </r>
  <r>
    <x v="5"/>
    <x v="1"/>
    <x v="6"/>
    <s v="Прочие расходы"/>
    <x v="0"/>
    <x v="16"/>
    <x v="0"/>
    <x v="0"/>
    <s v="8"/>
    <n v="2143146"/>
  </r>
  <r>
    <x v="5"/>
    <x v="1"/>
    <x v="6"/>
    <s v="Прочие расходы"/>
    <x v="1"/>
    <x v="17"/>
    <x v="1"/>
    <x v="0"/>
    <s v="8.1"/>
    <n v="2143146"/>
  </r>
  <r>
    <x v="5"/>
    <x v="1"/>
    <x v="7"/>
    <s v="Прибыль до налогообложения"/>
    <x v="0"/>
    <x v="18"/>
    <x v="0"/>
    <x v="0"/>
    <s v="9"/>
    <n v="2306786.6079884134"/>
  </r>
  <r>
    <x v="5"/>
    <x v="1"/>
    <x v="8"/>
    <s v="Налог на прибыль"/>
    <x v="0"/>
    <x v="18"/>
    <x v="0"/>
    <x v="0"/>
    <s v="11"/>
    <n v="461357.32159768272"/>
  </r>
  <r>
    <x v="5"/>
    <x v="1"/>
    <x v="9"/>
    <s v="Чистая прибыль"/>
    <x v="0"/>
    <x v="18"/>
    <x v="0"/>
    <x v="0"/>
    <s v="12"/>
    <n v="1845429.2863907306"/>
  </r>
  <r>
    <x v="6"/>
    <x v="0"/>
    <x v="0"/>
    <s v="Выручка"/>
    <x v="0"/>
    <x v="0"/>
    <x v="0"/>
    <x v="0"/>
    <s v="1"/>
    <n v="41592303.58212281"/>
  </r>
  <r>
    <x v="6"/>
    <x v="0"/>
    <x v="0"/>
    <s v="Выручка"/>
    <x v="1"/>
    <x v="1"/>
    <x v="1"/>
    <x v="0"/>
    <s v="1.1"/>
    <n v="41007120.884101041"/>
  </r>
  <r>
    <x v="6"/>
    <x v="0"/>
    <x v="0"/>
    <s v="Выручка"/>
    <x v="1"/>
    <x v="1"/>
    <x v="0"/>
    <x v="1"/>
    <s v="1.1.1"/>
    <n v="15516207.902092284"/>
  </r>
  <r>
    <x v="6"/>
    <x v="0"/>
    <x v="0"/>
    <s v="Выручка"/>
    <x v="1"/>
    <x v="1"/>
    <x v="0"/>
    <x v="2"/>
    <s v="1.1.2"/>
    <n v="16624508.466527447"/>
  </r>
  <r>
    <x v="6"/>
    <x v="0"/>
    <x v="0"/>
    <s v="Выручка"/>
    <x v="1"/>
    <x v="1"/>
    <x v="0"/>
    <x v="3"/>
    <s v="1.1.3"/>
    <n v="8866404.5154813062"/>
  </r>
  <r>
    <x v="6"/>
    <x v="0"/>
    <x v="0"/>
    <s v="Выручка"/>
    <x v="1"/>
    <x v="2"/>
    <x v="1"/>
    <x v="0"/>
    <s v="1.2"/>
    <n v="585182.69802176615"/>
  </r>
  <r>
    <x v="6"/>
    <x v="0"/>
    <x v="0"/>
    <s v="Выручка"/>
    <x v="1"/>
    <x v="2"/>
    <x v="0"/>
    <x v="4"/>
    <s v="1.2.1"/>
    <n v="512034.86076904536"/>
  </r>
  <r>
    <x v="6"/>
    <x v="0"/>
    <x v="0"/>
    <s v="Выручка"/>
    <x v="1"/>
    <x v="2"/>
    <x v="0"/>
    <x v="5"/>
    <s v="1.2.2"/>
    <n v="73147.837252720768"/>
  </r>
  <r>
    <x v="6"/>
    <x v="0"/>
    <x v="1"/>
    <s v="Себестоимость продаж"/>
    <x v="0"/>
    <x v="2"/>
    <x v="0"/>
    <x v="0"/>
    <s v="2"/>
    <n v="25821864.67227089"/>
  </r>
  <r>
    <x v="6"/>
    <x v="0"/>
    <x v="1"/>
    <s v="Себестоимость продаж"/>
    <x v="1"/>
    <x v="1"/>
    <x v="1"/>
    <x v="0"/>
    <s v="2.1"/>
    <n v="25510308.241886366"/>
  </r>
  <r>
    <x v="6"/>
    <x v="0"/>
    <x v="1"/>
    <s v="Себестоимость продаж"/>
    <x v="1"/>
    <x v="1"/>
    <x v="0"/>
    <x v="1"/>
    <s v="2.1.1"/>
    <n v="9984679.7849963848"/>
  </r>
  <r>
    <x v="6"/>
    <x v="0"/>
    <x v="1"/>
    <s v="Себестоимость продаж"/>
    <x v="1"/>
    <x v="1"/>
    <x v="0"/>
    <x v="2"/>
    <s v="2.1.2"/>
    <n v="10697871.198210411"/>
  </r>
  <r>
    <x v="6"/>
    <x v="0"/>
    <x v="1"/>
    <s v="Себестоимость продаж"/>
    <x v="1"/>
    <x v="1"/>
    <x v="0"/>
    <x v="3"/>
    <s v="2.1.3"/>
    <n v="4827757.2586795716"/>
  </r>
  <r>
    <x v="6"/>
    <x v="0"/>
    <x v="1"/>
    <s v="Себестоимость продаж"/>
    <x v="1"/>
    <x v="2"/>
    <x v="1"/>
    <x v="0"/>
    <s v="2.2"/>
    <n v="311556.43038452265"/>
  </r>
  <r>
    <x v="6"/>
    <x v="0"/>
    <x v="1"/>
    <s v="Себестоимость продаж"/>
    <x v="1"/>
    <x v="2"/>
    <x v="0"/>
    <x v="4"/>
    <s v="2.2.1"/>
    <n v="256017.43038452268"/>
  </r>
  <r>
    <x v="6"/>
    <x v="0"/>
    <x v="1"/>
    <s v="Себестоимость продаж"/>
    <x v="1"/>
    <x v="2"/>
    <x v="0"/>
    <x v="5"/>
    <s v="2.2.2"/>
    <n v="55539"/>
  </r>
  <r>
    <x v="6"/>
    <x v="0"/>
    <x v="2"/>
    <s v="Валовая прибыль"/>
    <x v="0"/>
    <x v="2"/>
    <x v="0"/>
    <x v="0"/>
    <s v="3"/>
    <n v="15770438.90985192"/>
  </r>
  <r>
    <x v="6"/>
    <x v="0"/>
    <x v="2"/>
    <s v="Валовая прибыль"/>
    <x v="1"/>
    <x v="1"/>
    <x v="1"/>
    <x v="0"/>
    <s v="3.1"/>
    <n v="15496812.642214675"/>
  </r>
  <r>
    <x v="6"/>
    <x v="0"/>
    <x v="2"/>
    <s v="Валовая прибыль"/>
    <x v="1"/>
    <x v="1"/>
    <x v="0"/>
    <x v="1"/>
    <s v="3.1.1"/>
    <n v="5531528.1170958988"/>
  </r>
  <r>
    <x v="6"/>
    <x v="0"/>
    <x v="2"/>
    <s v="Валовая прибыль"/>
    <x v="1"/>
    <x v="1"/>
    <x v="0"/>
    <x v="2"/>
    <s v="3.1.2"/>
    <n v="5926637.2683170363"/>
  </r>
  <r>
    <x v="6"/>
    <x v="0"/>
    <x v="2"/>
    <s v="Валовая прибыль"/>
    <x v="1"/>
    <x v="1"/>
    <x v="0"/>
    <x v="3"/>
    <s v="3.1.3"/>
    <n v="4038647.2568017347"/>
  </r>
  <r>
    <x v="6"/>
    <x v="0"/>
    <x v="2"/>
    <s v="Валовая прибыль"/>
    <x v="1"/>
    <x v="2"/>
    <x v="1"/>
    <x v="0"/>
    <s v="3.2"/>
    <n v="273626.26763724349"/>
  </r>
  <r>
    <x v="6"/>
    <x v="0"/>
    <x v="2"/>
    <s v="Валовая прибыль"/>
    <x v="1"/>
    <x v="2"/>
    <x v="0"/>
    <x v="4"/>
    <s v="3.2.1"/>
    <n v="256017.43038452268"/>
  </r>
  <r>
    <x v="6"/>
    <x v="0"/>
    <x v="2"/>
    <s v="Валовая прибыль"/>
    <x v="1"/>
    <x v="2"/>
    <x v="0"/>
    <x v="5"/>
    <s v="3.2.2"/>
    <n v="17608.837252720768"/>
  </r>
  <r>
    <x v="6"/>
    <x v="0"/>
    <x v="3"/>
    <s v="Управленческие расходы "/>
    <x v="0"/>
    <x v="2"/>
    <x v="0"/>
    <x v="0"/>
    <s v="4"/>
    <n v="774236"/>
  </r>
  <r>
    <x v="6"/>
    <x v="0"/>
    <x v="3"/>
    <s v="Управленческие расходы "/>
    <x v="1"/>
    <x v="3"/>
    <x v="1"/>
    <x v="0"/>
    <s v="4.1"/>
    <n v="150000"/>
  </r>
  <r>
    <x v="6"/>
    <x v="0"/>
    <x v="3"/>
    <s v="Управленческие расходы "/>
    <x v="1"/>
    <x v="4"/>
    <x v="1"/>
    <x v="0"/>
    <s v="4.2"/>
    <n v="457600"/>
  </r>
  <r>
    <x v="6"/>
    <x v="0"/>
    <x v="3"/>
    <s v="Управленческие расходы "/>
    <x v="1"/>
    <x v="4"/>
    <x v="0"/>
    <x v="6"/>
    <s v="4.2.1"/>
    <n v="320000"/>
  </r>
  <r>
    <x v="6"/>
    <x v="0"/>
    <x v="3"/>
    <s v="Управленческие расходы "/>
    <x v="1"/>
    <x v="4"/>
    <x v="0"/>
    <x v="7"/>
    <s v="4.2.2"/>
    <n v="32000"/>
  </r>
  <r>
    <x v="6"/>
    <x v="0"/>
    <x v="3"/>
    <s v="Управленческие расходы "/>
    <x v="1"/>
    <x v="4"/>
    <x v="0"/>
    <x v="8"/>
    <s v="4.2.2"/>
    <n v="105600"/>
  </r>
  <r>
    <x v="6"/>
    <x v="0"/>
    <x v="3"/>
    <s v="Управленческие расходы "/>
    <x v="1"/>
    <x v="5"/>
    <x v="1"/>
    <x v="0"/>
    <s v="4.3"/>
    <n v="101459"/>
  </r>
  <r>
    <x v="6"/>
    <x v="0"/>
    <x v="3"/>
    <s v="Управленческие расходы "/>
    <x v="1"/>
    <x v="5"/>
    <x v="0"/>
    <x v="9"/>
    <s v="4.3.1"/>
    <n v="50000"/>
  </r>
  <r>
    <x v="6"/>
    <x v="0"/>
    <x v="3"/>
    <s v="Управленческие расходы "/>
    <x v="1"/>
    <x v="5"/>
    <x v="0"/>
    <x v="10"/>
    <s v="4.3.2"/>
    <n v="29575"/>
  </r>
  <r>
    <x v="6"/>
    <x v="0"/>
    <x v="3"/>
    <s v="Управленческие расходы "/>
    <x v="1"/>
    <x v="5"/>
    <x v="0"/>
    <x v="11"/>
    <s v="4.3.3"/>
    <n v="21884"/>
  </r>
  <r>
    <x v="6"/>
    <x v="0"/>
    <x v="3"/>
    <s v="Управленческие расходы "/>
    <x v="1"/>
    <x v="6"/>
    <x v="1"/>
    <x v="0"/>
    <s v="4.4"/>
    <n v="17314"/>
  </r>
  <r>
    <x v="6"/>
    <x v="0"/>
    <x v="3"/>
    <s v="Управленческие расходы "/>
    <x v="1"/>
    <x v="7"/>
    <x v="1"/>
    <x v="0"/>
    <s v="4.5"/>
    <n v="47863"/>
  </r>
  <r>
    <x v="6"/>
    <x v="0"/>
    <x v="3"/>
    <s v="Коммерческие расходы"/>
    <x v="0"/>
    <x v="7"/>
    <x v="0"/>
    <x v="0"/>
    <s v="5"/>
    <n v="12195574.21642456"/>
  </r>
  <r>
    <x v="6"/>
    <x v="0"/>
    <x v="3"/>
    <s v="Коммерческие расходы"/>
    <x v="1"/>
    <x v="8"/>
    <x v="1"/>
    <x v="0"/>
    <s v="5.1"/>
    <n v="1250000"/>
  </r>
  <r>
    <x v="6"/>
    <x v="0"/>
    <x v="3"/>
    <s v="Коммерческие расходы"/>
    <x v="1"/>
    <x v="9"/>
    <x v="1"/>
    <x v="0"/>
    <s v="5.2"/>
    <n v="1238737.5"/>
  </r>
  <r>
    <x v="6"/>
    <x v="0"/>
    <x v="3"/>
    <s v="Коммерческие расходы"/>
    <x v="1"/>
    <x v="9"/>
    <x v="0"/>
    <x v="6"/>
    <s v="5.2.1"/>
    <n v="577500"/>
  </r>
  <r>
    <x v="6"/>
    <x v="0"/>
    <x v="3"/>
    <s v="Коммерческие расходы"/>
    <x v="1"/>
    <x v="9"/>
    <x v="0"/>
    <x v="7"/>
    <s v="5.2.2"/>
    <n v="375375"/>
  </r>
  <r>
    <x v="6"/>
    <x v="0"/>
    <x v="3"/>
    <s v="Коммерческие расходы"/>
    <x v="1"/>
    <x v="9"/>
    <x v="0"/>
    <x v="8"/>
    <s v="5.2.3"/>
    <n v="285862.5"/>
  </r>
  <r>
    <x v="6"/>
    <x v="0"/>
    <x v="3"/>
    <s v="Коммерческие расходы"/>
    <x v="1"/>
    <x v="10"/>
    <x v="1"/>
    <x v="0"/>
    <s v="5.3"/>
    <n v="7902537.6806033337"/>
  </r>
  <r>
    <x v="6"/>
    <x v="0"/>
    <x v="3"/>
    <s v="Коммерческие расходы"/>
    <x v="1"/>
    <x v="10"/>
    <x v="0"/>
    <x v="12"/>
    <s v="5.3.1"/>
    <n v="4991076.4298547367"/>
  </r>
  <r>
    <x v="6"/>
    <x v="0"/>
    <x v="3"/>
    <s v="Коммерческие расходы"/>
    <x v="1"/>
    <x v="10"/>
    <x v="0"/>
    <x v="13"/>
    <s v="5.3.2"/>
    <n v="2911461.2507485971"/>
  </r>
  <r>
    <x v="6"/>
    <x v="0"/>
    <x v="3"/>
    <s v="Коммерческие расходы"/>
    <x v="1"/>
    <x v="11"/>
    <x v="1"/>
    <x v="0"/>
    <s v="5.4"/>
    <n v="270000"/>
  </r>
  <r>
    <x v="6"/>
    <x v="0"/>
    <x v="3"/>
    <s v="Коммерческие расходы"/>
    <x v="1"/>
    <x v="12"/>
    <x v="1"/>
    <x v="0"/>
    <s v="5.5"/>
    <n v="250000"/>
  </r>
  <r>
    <x v="6"/>
    <x v="0"/>
    <x v="3"/>
    <s v="Коммерческие расходы"/>
    <x v="1"/>
    <x v="13"/>
    <x v="1"/>
    <x v="0"/>
    <s v="5.6"/>
    <n v="796000"/>
  </r>
  <r>
    <x v="6"/>
    <x v="0"/>
    <x v="3"/>
    <s v="Коммерческие расходы"/>
    <x v="1"/>
    <x v="14"/>
    <x v="1"/>
    <x v="0"/>
    <s v="5.7"/>
    <n v="415923.03582122811"/>
  </r>
  <r>
    <x v="6"/>
    <x v="0"/>
    <x v="3"/>
    <s v="Коммерческие расходы"/>
    <x v="1"/>
    <x v="15"/>
    <x v="1"/>
    <x v="0"/>
    <s v="5.8"/>
    <n v="72376"/>
  </r>
  <r>
    <x v="6"/>
    <x v="0"/>
    <x v="4"/>
    <s v="Операционная прибыль"/>
    <x v="0"/>
    <x v="15"/>
    <x v="0"/>
    <x v="0"/>
    <s v="6"/>
    <n v="2800628.6934273597"/>
  </r>
  <r>
    <x v="6"/>
    <x v="0"/>
    <x v="5"/>
    <s v="Прочие доходы"/>
    <x v="0"/>
    <x v="15"/>
    <x v="0"/>
    <x v="0"/>
    <s v="7"/>
    <n v="30000"/>
  </r>
  <r>
    <x v="6"/>
    <x v="0"/>
    <x v="5"/>
    <s v="Прочие доходы"/>
    <x v="1"/>
    <x v="19"/>
    <x v="1"/>
    <x v="0"/>
    <s v="7.1"/>
    <n v="30000"/>
  </r>
  <r>
    <x v="6"/>
    <x v="0"/>
    <x v="6"/>
    <s v="Прочие расходы"/>
    <x v="0"/>
    <x v="16"/>
    <x v="0"/>
    <x v="0"/>
    <s v="8"/>
    <n v="2084780"/>
  </r>
  <r>
    <x v="6"/>
    <x v="0"/>
    <x v="6"/>
    <s v="Прочие расходы"/>
    <x v="1"/>
    <x v="17"/>
    <x v="1"/>
    <x v="0"/>
    <s v="8.1"/>
    <n v="2084780"/>
  </r>
  <r>
    <x v="6"/>
    <x v="0"/>
    <x v="7"/>
    <s v="Прибыль до налогообложения"/>
    <x v="0"/>
    <x v="18"/>
    <x v="0"/>
    <x v="0"/>
    <s v="9"/>
    <n v="745848.69342735969"/>
  </r>
  <r>
    <x v="6"/>
    <x v="0"/>
    <x v="8"/>
    <s v="Налог на прибыль"/>
    <x v="0"/>
    <x v="18"/>
    <x v="0"/>
    <x v="0"/>
    <s v="11"/>
    <n v="149169.73868547194"/>
  </r>
  <r>
    <x v="6"/>
    <x v="0"/>
    <x v="9"/>
    <s v="Чистая прибыль"/>
    <x v="0"/>
    <x v="18"/>
    <x v="0"/>
    <x v="0"/>
    <s v="12"/>
    <n v="596678.95474188775"/>
  </r>
  <r>
    <x v="6"/>
    <x v="1"/>
    <x v="0"/>
    <s v="Выручка"/>
    <x v="0"/>
    <x v="0"/>
    <x v="0"/>
    <x v="0"/>
    <s v="1"/>
    <n v="43306498.765527897"/>
  </r>
  <r>
    <x v="6"/>
    <x v="1"/>
    <x v="0"/>
    <s v="Выручка"/>
    <x v="1"/>
    <x v="1"/>
    <x v="1"/>
    <x v="0"/>
    <s v="1.1"/>
    <n v="42691737.742042482"/>
  </r>
  <r>
    <x v="6"/>
    <x v="1"/>
    <x v="0"/>
    <s v="Выручка"/>
    <x v="1"/>
    <x v="1"/>
    <x v="0"/>
    <x v="1"/>
    <s v="1.1.1"/>
    <n v="17788224.059184369"/>
  </r>
  <r>
    <x v="6"/>
    <x v="1"/>
    <x v="0"/>
    <s v="Выручка"/>
    <x v="1"/>
    <x v="1"/>
    <x v="0"/>
    <x v="2"/>
    <s v="1.1.2"/>
    <n v="16365166.134449618"/>
  </r>
  <r>
    <x v="6"/>
    <x v="1"/>
    <x v="0"/>
    <s v="Выручка"/>
    <x v="1"/>
    <x v="1"/>
    <x v="0"/>
    <x v="3"/>
    <s v="1.1.3"/>
    <n v="8538347.5484084971"/>
  </r>
  <r>
    <x v="6"/>
    <x v="1"/>
    <x v="0"/>
    <s v="Выручка"/>
    <x v="1"/>
    <x v="2"/>
    <x v="1"/>
    <x v="0"/>
    <s v="1.2"/>
    <n v="614761.02348541177"/>
  </r>
  <r>
    <x v="6"/>
    <x v="1"/>
    <x v="0"/>
    <s v="Выручка"/>
    <x v="1"/>
    <x v="2"/>
    <x v="0"/>
    <x v="4"/>
    <s v="1.2.1"/>
    <n v="537915.89554973529"/>
  </r>
  <r>
    <x v="6"/>
    <x v="1"/>
    <x v="0"/>
    <s v="Выручка"/>
    <x v="1"/>
    <x v="2"/>
    <x v="0"/>
    <x v="5"/>
    <s v="1.2.2"/>
    <n v="76845.127935676472"/>
  </r>
  <r>
    <x v="6"/>
    <x v="1"/>
    <x v="1"/>
    <s v="Себестоимость продаж"/>
    <x v="0"/>
    <x v="2"/>
    <x v="0"/>
    <x v="0"/>
    <s v="2"/>
    <n v="28032330.236586239"/>
  </r>
  <r>
    <x v="6"/>
    <x v="1"/>
    <x v="1"/>
    <s v="Себестоимость продаж"/>
    <x v="1"/>
    <x v="1"/>
    <x v="1"/>
    <x v="0"/>
    <s v="2.1"/>
    <n v="27702668.620811373"/>
  </r>
  <r>
    <x v="6"/>
    <x v="1"/>
    <x v="1"/>
    <s v="Себестоимость продаж"/>
    <x v="1"/>
    <x v="1"/>
    <x v="0"/>
    <x v="1"/>
    <s v="2.1.1"/>
    <n v="11909216.007623937"/>
  </r>
  <r>
    <x v="6"/>
    <x v="1"/>
    <x v="1"/>
    <s v="Себестоимость продаж"/>
    <x v="1"/>
    <x v="1"/>
    <x v="0"/>
    <x v="2"/>
    <s v="2.1.2"/>
    <n v="10956478.72701402"/>
  </r>
  <r>
    <x v="6"/>
    <x v="1"/>
    <x v="1"/>
    <s v="Себестоимость продаж"/>
    <x v="1"/>
    <x v="1"/>
    <x v="0"/>
    <x v="3"/>
    <s v="2.1.3"/>
    <n v="4836973.886173415"/>
  </r>
  <r>
    <x v="6"/>
    <x v="1"/>
    <x v="1"/>
    <s v="Себестоимость продаж"/>
    <x v="1"/>
    <x v="2"/>
    <x v="1"/>
    <x v="0"/>
    <s v="2.2"/>
    <n v="329661.61577486765"/>
  </r>
  <r>
    <x v="6"/>
    <x v="1"/>
    <x v="1"/>
    <s v="Себестоимость продаж"/>
    <x v="1"/>
    <x v="2"/>
    <x v="0"/>
    <x v="4"/>
    <s v="2.2.1"/>
    <n v="268957.94777486764"/>
  </r>
  <r>
    <x v="6"/>
    <x v="1"/>
    <x v="1"/>
    <s v="Себестоимость продаж"/>
    <x v="1"/>
    <x v="2"/>
    <x v="0"/>
    <x v="5"/>
    <s v="2.2.2"/>
    <n v="60703.667999999998"/>
  </r>
  <r>
    <x v="6"/>
    <x v="1"/>
    <x v="2"/>
    <s v="Валовая прибыль"/>
    <x v="0"/>
    <x v="2"/>
    <x v="0"/>
    <x v="0"/>
    <s v="3"/>
    <n v="15274168.528941657"/>
  </r>
  <r>
    <x v="6"/>
    <x v="1"/>
    <x v="2"/>
    <s v="Валовая прибыль"/>
    <x v="1"/>
    <x v="1"/>
    <x v="1"/>
    <x v="0"/>
    <s v="3.1"/>
    <n v="14989069.121231109"/>
  </r>
  <r>
    <x v="6"/>
    <x v="1"/>
    <x v="2"/>
    <s v="Валовая прибыль"/>
    <x v="1"/>
    <x v="1"/>
    <x v="0"/>
    <x v="1"/>
    <s v="3.1.1"/>
    <n v="5879008.0515604317"/>
  </r>
  <r>
    <x v="6"/>
    <x v="1"/>
    <x v="2"/>
    <s v="Валовая прибыль"/>
    <x v="1"/>
    <x v="1"/>
    <x v="0"/>
    <x v="2"/>
    <s v="3.1.2"/>
    <n v="5408687.4074355979"/>
  </r>
  <r>
    <x v="6"/>
    <x v="1"/>
    <x v="2"/>
    <s v="Валовая прибыль"/>
    <x v="1"/>
    <x v="1"/>
    <x v="0"/>
    <x v="3"/>
    <s v="3.1.3"/>
    <n v="3701373.6622350821"/>
  </r>
  <r>
    <x v="6"/>
    <x v="1"/>
    <x v="2"/>
    <s v="Валовая прибыль"/>
    <x v="1"/>
    <x v="2"/>
    <x v="1"/>
    <x v="0"/>
    <s v="3.2"/>
    <n v="285099.40771054412"/>
  </r>
  <r>
    <x v="6"/>
    <x v="1"/>
    <x v="2"/>
    <s v="Валовая прибыль"/>
    <x v="1"/>
    <x v="2"/>
    <x v="0"/>
    <x v="4"/>
    <s v="3.2.1"/>
    <n v="268957.94777486764"/>
  </r>
  <r>
    <x v="6"/>
    <x v="1"/>
    <x v="2"/>
    <s v="Валовая прибыль"/>
    <x v="1"/>
    <x v="2"/>
    <x v="0"/>
    <x v="5"/>
    <s v="3.2.2"/>
    <n v="16141.459935676474"/>
  </r>
  <r>
    <x v="6"/>
    <x v="1"/>
    <x v="3"/>
    <s v="Управленческие расходы "/>
    <x v="0"/>
    <x v="2"/>
    <x v="0"/>
    <x v="0"/>
    <s v="4"/>
    <n v="735957"/>
  </r>
  <r>
    <x v="6"/>
    <x v="1"/>
    <x v="3"/>
    <s v="Управленческие расходы "/>
    <x v="1"/>
    <x v="3"/>
    <x v="1"/>
    <x v="0"/>
    <s v="4.1"/>
    <n v="160000"/>
  </r>
  <r>
    <x v="6"/>
    <x v="1"/>
    <x v="3"/>
    <s v="Управленческие расходы "/>
    <x v="1"/>
    <x v="4"/>
    <x v="1"/>
    <x v="0"/>
    <s v="4.2"/>
    <n v="400400"/>
  </r>
  <r>
    <x v="6"/>
    <x v="1"/>
    <x v="3"/>
    <s v="Управленческие расходы "/>
    <x v="1"/>
    <x v="4"/>
    <x v="0"/>
    <x v="6"/>
    <s v="4.2.1"/>
    <n v="280000"/>
  </r>
  <r>
    <x v="6"/>
    <x v="1"/>
    <x v="3"/>
    <s v="Управленческие расходы "/>
    <x v="1"/>
    <x v="4"/>
    <x v="0"/>
    <x v="7"/>
    <s v="4.2.2"/>
    <n v="28000"/>
  </r>
  <r>
    <x v="6"/>
    <x v="1"/>
    <x v="3"/>
    <s v="Управленческие расходы "/>
    <x v="1"/>
    <x v="4"/>
    <x v="0"/>
    <x v="8"/>
    <s v="4.2.2"/>
    <n v="92400"/>
  </r>
  <r>
    <x v="6"/>
    <x v="1"/>
    <x v="3"/>
    <s v="Управленческие расходы "/>
    <x v="1"/>
    <x v="5"/>
    <x v="1"/>
    <x v="0"/>
    <s v="4.3"/>
    <n v="104299"/>
  </r>
  <r>
    <x v="6"/>
    <x v="1"/>
    <x v="3"/>
    <s v="Управленческие расходы "/>
    <x v="1"/>
    <x v="5"/>
    <x v="0"/>
    <x v="9"/>
    <s v="4.3.1"/>
    <n v="46504"/>
  </r>
  <r>
    <x v="6"/>
    <x v="1"/>
    <x v="3"/>
    <s v="Управленческие расходы "/>
    <x v="1"/>
    <x v="5"/>
    <x v="0"/>
    <x v="10"/>
    <s v="4.3.2"/>
    <n v="45046"/>
  </r>
  <r>
    <x v="6"/>
    <x v="1"/>
    <x v="3"/>
    <s v="Управленческие расходы "/>
    <x v="1"/>
    <x v="5"/>
    <x v="0"/>
    <x v="11"/>
    <s v="4.3.3"/>
    <n v="12749"/>
  </r>
  <r>
    <x v="6"/>
    <x v="1"/>
    <x v="3"/>
    <s v="Управленческие расходы "/>
    <x v="1"/>
    <x v="6"/>
    <x v="1"/>
    <x v="0"/>
    <s v="4.4"/>
    <n v="24216"/>
  </r>
  <r>
    <x v="6"/>
    <x v="1"/>
    <x v="3"/>
    <s v="Управленческие расходы "/>
    <x v="1"/>
    <x v="7"/>
    <x v="1"/>
    <x v="0"/>
    <s v="4.5"/>
    <n v="47042"/>
  </r>
  <r>
    <x v="6"/>
    <x v="1"/>
    <x v="3"/>
    <s v="Коммерческие расходы"/>
    <x v="0"/>
    <x v="7"/>
    <x v="0"/>
    <x v="0"/>
    <s v="5"/>
    <n v="12342581.753105579"/>
  </r>
  <r>
    <x v="6"/>
    <x v="1"/>
    <x v="3"/>
    <s v="Коммерческие расходы"/>
    <x v="1"/>
    <x v="8"/>
    <x v="1"/>
    <x v="0"/>
    <s v="5.1"/>
    <n v="1250000"/>
  </r>
  <r>
    <x v="6"/>
    <x v="1"/>
    <x v="3"/>
    <s v="Коммерческие расходы"/>
    <x v="1"/>
    <x v="9"/>
    <x v="1"/>
    <x v="0"/>
    <s v="5.2"/>
    <n v="1216215"/>
  </r>
  <r>
    <x v="6"/>
    <x v="1"/>
    <x v="3"/>
    <s v="Коммерческие расходы"/>
    <x v="1"/>
    <x v="9"/>
    <x v="0"/>
    <x v="6"/>
    <s v="5.2.1"/>
    <n v="577500"/>
  </r>
  <r>
    <x v="6"/>
    <x v="1"/>
    <x v="3"/>
    <s v="Коммерческие расходы"/>
    <x v="1"/>
    <x v="9"/>
    <x v="0"/>
    <x v="7"/>
    <s v="5.2.2"/>
    <n v="358050"/>
  </r>
  <r>
    <x v="6"/>
    <x v="1"/>
    <x v="3"/>
    <s v="Коммерческие расходы"/>
    <x v="1"/>
    <x v="9"/>
    <x v="0"/>
    <x v="8"/>
    <s v="5.2.3"/>
    <n v="280665"/>
  </r>
  <r>
    <x v="6"/>
    <x v="1"/>
    <x v="3"/>
    <s v="Коммерческие расходы"/>
    <x v="1"/>
    <x v="10"/>
    <x v="1"/>
    <x v="0"/>
    <s v="5.3"/>
    <n v="8228234.7654503006"/>
  </r>
  <r>
    <x v="6"/>
    <x v="1"/>
    <x v="3"/>
    <s v="Коммерческие расходы"/>
    <x v="1"/>
    <x v="10"/>
    <x v="0"/>
    <x v="12"/>
    <s v="5.3.1"/>
    <n v="5196779.851863347"/>
  </r>
  <r>
    <x v="6"/>
    <x v="1"/>
    <x v="3"/>
    <s v="Коммерческие расходы"/>
    <x v="1"/>
    <x v="10"/>
    <x v="0"/>
    <x v="13"/>
    <s v="5.3.2"/>
    <n v="3031454.9135869532"/>
  </r>
  <r>
    <x v="6"/>
    <x v="1"/>
    <x v="3"/>
    <s v="Коммерческие расходы"/>
    <x v="1"/>
    <x v="11"/>
    <x v="1"/>
    <x v="0"/>
    <s v="5.4"/>
    <n v="270000"/>
  </r>
  <r>
    <x v="6"/>
    <x v="1"/>
    <x v="3"/>
    <s v="Коммерческие расходы"/>
    <x v="1"/>
    <x v="12"/>
    <x v="1"/>
    <x v="0"/>
    <s v="5.5"/>
    <n v="250000"/>
  </r>
  <r>
    <x v="6"/>
    <x v="1"/>
    <x v="3"/>
    <s v="Коммерческие расходы"/>
    <x v="1"/>
    <x v="13"/>
    <x v="1"/>
    <x v="0"/>
    <s v="5.6"/>
    <n v="688999.99999999988"/>
  </r>
  <r>
    <x v="6"/>
    <x v="1"/>
    <x v="3"/>
    <s v="Коммерческие расходы"/>
    <x v="1"/>
    <x v="14"/>
    <x v="1"/>
    <x v="0"/>
    <s v="5.7"/>
    <n v="333064.98765527899"/>
  </r>
  <r>
    <x v="6"/>
    <x v="1"/>
    <x v="3"/>
    <s v="Коммерческие расходы"/>
    <x v="1"/>
    <x v="15"/>
    <x v="1"/>
    <x v="0"/>
    <s v="5.8"/>
    <n v="106067"/>
  </r>
  <r>
    <x v="6"/>
    <x v="1"/>
    <x v="4"/>
    <s v="Операционная прибыль"/>
    <x v="0"/>
    <x v="15"/>
    <x v="0"/>
    <x v="0"/>
    <s v="6"/>
    <n v="2195629.7758360785"/>
  </r>
  <r>
    <x v="6"/>
    <x v="1"/>
    <x v="5"/>
    <s v="Прочие доходы"/>
    <x v="0"/>
    <x v="15"/>
    <x v="0"/>
    <x v="0"/>
    <s v="7"/>
    <n v="29797"/>
  </r>
  <r>
    <x v="6"/>
    <x v="1"/>
    <x v="5"/>
    <s v="Прочие доходы"/>
    <x v="1"/>
    <x v="19"/>
    <x v="1"/>
    <x v="0"/>
    <s v="7.1"/>
    <n v="29797"/>
  </r>
  <r>
    <x v="6"/>
    <x v="1"/>
    <x v="6"/>
    <s v="Прочие расходы"/>
    <x v="0"/>
    <x v="16"/>
    <x v="0"/>
    <x v="0"/>
    <s v="8"/>
    <n v="2139666"/>
  </r>
  <r>
    <x v="6"/>
    <x v="1"/>
    <x v="6"/>
    <s v="Прочие расходы"/>
    <x v="1"/>
    <x v="17"/>
    <x v="1"/>
    <x v="0"/>
    <s v="8.1"/>
    <n v="2139666"/>
  </r>
  <r>
    <x v="6"/>
    <x v="1"/>
    <x v="7"/>
    <s v="Прибыль до налогообложения"/>
    <x v="0"/>
    <x v="18"/>
    <x v="0"/>
    <x v="0"/>
    <s v="9"/>
    <n v="85760.77583607845"/>
  </r>
  <r>
    <x v="6"/>
    <x v="1"/>
    <x v="8"/>
    <s v="Налог на прибыль"/>
    <x v="0"/>
    <x v="18"/>
    <x v="0"/>
    <x v="0"/>
    <s v="11"/>
    <n v="17152.155167215689"/>
  </r>
  <r>
    <x v="6"/>
    <x v="1"/>
    <x v="9"/>
    <s v="Чистая прибыль"/>
    <x v="0"/>
    <x v="18"/>
    <x v="0"/>
    <x v="0"/>
    <s v="12"/>
    <n v="68608.620668862757"/>
  </r>
  <r>
    <x v="7"/>
    <x v="0"/>
    <x v="0"/>
    <s v="Выручка"/>
    <x v="0"/>
    <x v="0"/>
    <x v="0"/>
    <x v="0"/>
    <s v="1"/>
    <n v="36706431.214269914"/>
  </r>
  <r>
    <x v="7"/>
    <x v="0"/>
    <x v="0"/>
    <s v="Выручка"/>
    <x v="1"/>
    <x v="1"/>
    <x v="1"/>
    <x v="0"/>
    <s v="1.1"/>
    <n v="36189990.272009879"/>
  </r>
  <r>
    <x v="7"/>
    <x v="0"/>
    <x v="0"/>
    <s v="Выручка"/>
    <x v="1"/>
    <x v="1"/>
    <x v="0"/>
    <x v="1"/>
    <s v="1.1.1"/>
    <n v="13693509.832652386"/>
  </r>
  <r>
    <x v="7"/>
    <x v="0"/>
    <x v="0"/>
    <s v="Выручка"/>
    <x v="1"/>
    <x v="1"/>
    <x v="0"/>
    <x v="2"/>
    <s v="1.1.2"/>
    <n v="14671617.677841842"/>
  </r>
  <r>
    <x v="7"/>
    <x v="0"/>
    <x v="0"/>
    <s v="Выручка"/>
    <x v="1"/>
    <x v="1"/>
    <x v="0"/>
    <x v="3"/>
    <s v="1.1.3"/>
    <n v="7824862.76151565"/>
  </r>
  <r>
    <x v="7"/>
    <x v="0"/>
    <x v="0"/>
    <s v="Выручка"/>
    <x v="1"/>
    <x v="2"/>
    <x v="1"/>
    <x v="0"/>
    <s v="1.2"/>
    <n v="516440.94226003281"/>
  </r>
  <r>
    <x v="7"/>
    <x v="0"/>
    <x v="0"/>
    <s v="Выручка"/>
    <x v="1"/>
    <x v="2"/>
    <x v="0"/>
    <x v="4"/>
    <s v="1.2.1"/>
    <n v="451885.82447752869"/>
  </r>
  <r>
    <x v="7"/>
    <x v="0"/>
    <x v="0"/>
    <s v="Выручка"/>
    <x v="1"/>
    <x v="2"/>
    <x v="0"/>
    <x v="5"/>
    <s v="1.2.2"/>
    <n v="64555.117782504101"/>
  </r>
  <r>
    <x v="7"/>
    <x v="0"/>
    <x v="1"/>
    <s v="Себестоимость продаж"/>
    <x v="0"/>
    <x v="2"/>
    <x v="0"/>
    <x v="0"/>
    <s v="2"/>
    <n v="23700165.534913272"/>
  </r>
  <r>
    <x v="7"/>
    <x v="0"/>
    <x v="1"/>
    <s v="Себестоимость продаж"/>
    <x v="1"/>
    <x v="1"/>
    <x v="1"/>
    <x v="0"/>
    <s v="2.1"/>
    <n v="23423237.622674506"/>
  </r>
  <r>
    <x v="7"/>
    <x v="0"/>
    <x v="1"/>
    <s v="Себестоимость продаж"/>
    <x v="1"/>
    <x v="1"/>
    <x v="0"/>
    <x v="1"/>
    <s v="2.1.1"/>
    <n v="9167804.8329607733"/>
  </r>
  <r>
    <x v="7"/>
    <x v="0"/>
    <x v="1"/>
    <s v="Себестоимость продаж"/>
    <x v="1"/>
    <x v="1"/>
    <x v="0"/>
    <x v="2"/>
    <s v="2.1.2"/>
    <n v="9822648.035315115"/>
  </r>
  <r>
    <x v="7"/>
    <x v="0"/>
    <x v="1"/>
    <s v="Себестоимость продаж"/>
    <x v="1"/>
    <x v="1"/>
    <x v="0"/>
    <x v="3"/>
    <s v="2.1.3"/>
    <n v="4432784.754398617"/>
  </r>
  <r>
    <x v="7"/>
    <x v="0"/>
    <x v="1"/>
    <s v="Себестоимость продаж"/>
    <x v="1"/>
    <x v="2"/>
    <x v="1"/>
    <x v="0"/>
    <s v="2.2"/>
    <n v="276927.91223876434"/>
  </r>
  <r>
    <x v="7"/>
    <x v="0"/>
    <x v="1"/>
    <s v="Себестоимость продаж"/>
    <x v="1"/>
    <x v="2"/>
    <x v="0"/>
    <x v="4"/>
    <s v="2.2.1"/>
    <n v="225942.91223876434"/>
  </r>
  <r>
    <x v="7"/>
    <x v="0"/>
    <x v="1"/>
    <s v="Себестоимость продаж"/>
    <x v="1"/>
    <x v="2"/>
    <x v="0"/>
    <x v="5"/>
    <s v="2.2.2"/>
    <n v="50985"/>
  </r>
  <r>
    <x v="7"/>
    <x v="0"/>
    <x v="2"/>
    <s v="Валовая прибыль"/>
    <x v="0"/>
    <x v="2"/>
    <x v="0"/>
    <x v="0"/>
    <s v="3"/>
    <n v="13006265.679356642"/>
  </r>
  <r>
    <x v="7"/>
    <x v="0"/>
    <x v="2"/>
    <s v="Валовая прибыль"/>
    <x v="1"/>
    <x v="1"/>
    <x v="1"/>
    <x v="0"/>
    <s v="3.1"/>
    <n v="12766752.649335373"/>
  </r>
  <r>
    <x v="7"/>
    <x v="0"/>
    <x v="2"/>
    <s v="Валовая прибыль"/>
    <x v="1"/>
    <x v="1"/>
    <x v="0"/>
    <x v="1"/>
    <s v="3.1.1"/>
    <n v="4525704.999691613"/>
  </r>
  <r>
    <x v="7"/>
    <x v="0"/>
    <x v="2"/>
    <s v="Валовая прибыль"/>
    <x v="1"/>
    <x v="1"/>
    <x v="0"/>
    <x v="2"/>
    <s v="3.1.2"/>
    <n v="4848969.6425267272"/>
  </r>
  <r>
    <x v="7"/>
    <x v="0"/>
    <x v="2"/>
    <s v="Валовая прибыль"/>
    <x v="1"/>
    <x v="1"/>
    <x v="0"/>
    <x v="3"/>
    <s v="3.1.3"/>
    <n v="3392078.007117033"/>
  </r>
  <r>
    <x v="7"/>
    <x v="0"/>
    <x v="2"/>
    <s v="Валовая прибыль"/>
    <x v="1"/>
    <x v="2"/>
    <x v="1"/>
    <x v="0"/>
    <s v="3.2"/>
    <n v="239513.03002126847"/>
  </r>
  <r>
    <x v="7"/>
    <x v="0"/>
    <x v="2"/>
    <s v="Валовая прибыль"/>
    <x v="1"/>
    <x v="2"/>
    <x v="0"/>
    <x v="4"/>
    <s v="3.2.1"/>
    <n v="225942.91223876434"/>
  </r>
  <r>
    <x v="7"/>
    <x v="0"/>
    <x v="2"/>
    <s v="Валовая прибыль"/>
    <x v="1"/>
    <x v="2"/>
    <x v="0"/>
    <x v="5"/>
    <s v="3.2.2"/>
    <n v="13570.117782504101"/>
  </r>
  <r>
    <x v="7"/>
    <x v="0"/>
    <x v="3"/>
    <s v="Управленческие расходы "/>
    <x v="0"/>
    <x v="2"/>
    <x v="0"/>
    <x v="0"/>
    <s v="4"/>
    <n v="790761"/>
  </r>
  <r>
    <x v="7"/>
    <x v="0"/>
    <x v="3"/>
    <s v="Управленческие расходы "/>
    <x v="1"/>
    <x v="3"/>
    <x v="1"/>
    <x v="0"/>
    <s v="4.1"/>
    <n v="150000"/>
  </r>
  <r>
    <x v="7"/>
    <x v="0"/>
    <x v="3"/>
    <s v="Управленческие расходы "/>
    <x v="1"/>
    <x v="4"/>
    <x v="1"/>
    <x v="0"/>
    <s v="4.2"/>
    <n v="457600"/>
  </r>
  <r>
    <x v="7"/>
    <x v="0"/>
    <x v="3"/>
    <s v="Управленческие расходы "/>
    <x v="1"/>
    <x v="4"/>
    <x v="0"/>
    <x v="6"/>
    <s v="4.2.1"/>
    <n v="320000"/>
  </r>
  <r>
    <x v="7"/>
    <x v="0"/>
    <x v="3"/>
    <s v="Управленческие расходы "/>
    <x v="1"/>
    <x v="4"/>
    <x v="0"/>
    <x v="7"/>
    <s v="4.2.2"/>
    <n v="32000"/>
  </r>
  <r>
    <x v="7"/>
    <x v="0"/>
    <x v="3"/>
    <s v="Управленческие расходы "/>
    <x v="1"/>
    <x v="4"/>
    <x v="0"/>
    <x v="8"/>
    <s v="4.2.2"/>
    <n v="105600"/>
  </r>
  <r>
    <x v="7"/>
    <x v="0"/>
    <x v="3"/>
    <s v="Управленческие расходы "/>
    <x v="1"/>
    <x v="5"/>
    <x v="1"/>
    <x v="0"/>
    <s v="4.3"/>
    <n v="110575"/>
  </r>
  <r>
    <x v="7"/>
    <x v="0"/>
    <x v="3"/>
    <s v="Управленческие расходы "/>
    <x v="1"/>
    <x v="5"/>
    <x v="0"/>
    <x v="9"/>
    <s v="4.3.1"/>
    <n v="50000"/>
  </r>
  <r>
    <x v="7"/>
    <x v="0"/>
    <x v="3"/>
    <s v="Управленческие расходы "/>
    <x v="1"/>
    <x v="5"/>
    <x v="0"/>
    <x v="10"/>
    <s v="4.3.2"/>
    <n v="36586"/>
  </r>
  <r>
    <x v="7"/>
    <x v="0"/>
    <x v="3"/>
    <s v="Управленческие расходы "/>
    <x v="1"/>
    <x v="5"/>
    <x v="0"/>
    <x v="11"/>
    <s v="4.3.3"/>
    <n v="23989"/>
  </r>
  <r>
    <x v="7"/>
    <x v="0"/>
    <x v="3"/>
    <s v="Управленческие расходы "/>
    <x v="1"/>
    <x v="6"/>
    <x v="1"/>
    <x v="0"/>
    <s v="4.4"/>
    <n v="22554"/>
  </r>
  <r>
    <x v="7"/>
    <x v="0"/>
    <x v="3"/>
    <s v="Управленческие расходы "/>
    <x v="1"/>
    <x v="7"/>
    <x v="1"/>
    <x v="0"/>
    <s v="4.5"/>
    <n v="50032"/>
  </r>
  <r>
    <x v="7"/>
    <x v="0"/>
    <x v="3"/>
    <s v="Коммерческие расходы"/>
    <x v="0"/>
    <x v="7"/>
    <x v="0"/>
    <x v="0"/>
    <s v="5"/>
    <n v="9704083.9624972362"/>
  </r>
  <r>
    <x v="7"/>
    <x v="0"/>
    <x v="3"/>
    <s v="Коммерческие расходы"/>
    <x v="1"/>
    <x v="8"/>
    <x v="1"/>
    <x v="0"/>
    <s v="5.1"/>
    <n v="1250000"/>
  </r>
  <r>
    <x v="7"/>
    <x v="0"/>
    <x v="3"/>
    <s v="Коммерческие расходы"/>
    <x v="1"/>
    <x v="9"/>
    <x v="1"/>
    <x v="0"/>
    <s v="5.2"/>
    <n v="1238737.5"/>
  </r>
  <r>
    <x v="7"/>
    <x v="0"/>
    <x v="3"/>
    <s v="Коммерческие расходы"/>
    <x v="1"/>
    <x v="9"/>
    <x v="0"/>
    <x v="6"/>
    <s v="5.2.1"/>
    <n v="577500"/>
  </r>
  <r>
    <x v="7"/>
    <x v="0"/>
    <x v="3"/>
    <s v="Коммерческие расходы"/>
    <x v="1"/>
    <x v="9"/>
    <x v="0"/>
    <x v="7"/>
    <s v="5.2.2"/>
    <n v="375375"/>
  </r>
  <r>
    <x v="7"/>
    <x v="0"/>
    <x v="3"/>
    <s v="Коммерческие расходы"/>
    <x v="1"/>
    <x v="9"/>
    <x v="0"/>
    <x v="8"/>
    <s v="5.2.3"/>
    <n v="285862.5"/>
  </r>
  <r>
    <x v="7"/>
    <x v="0"/>
    <x v="3"/>
    <s v="Коммерческие расходы"/>
    <x v="1"/>
    <x v="10"/>
    <x v="1"/>
    <x v="0"/>
    <s v="5.3"/>
    <n v="6240093.3064258862"/>
  </r>
  <r>
    <x v="7"/>
    <x v="0"/>
    <x v="3"/>
    <s v="Коммерческие расходы"/>
    <x v="1"/>
    <x v="10"/>
    <x v="0"/>
    <x v="12"/>
    <s v="5.3.1"/>
    <n v="3670643.1214269917"/>
  </r>
  <r>
    <x v="7"/>
    <x v="0"/>
    <x v="3"/>
    <s v="Коммерческие расходы"/>
    <x v="1"/>
    <x v="10"/>
    <x v="0"/>
    <x v="13"/>
    <s v="5.3.2"/>
    <n v="2569450.1849988941"/>
  </r>
  <r>
    <x v="7"/>
    <x v="0"/>
    <x v="3"/>
    <s v="Коммерческие расходы"/>
    <x v="1"/>
    <x v="11"/>
    <x v="1"/>
    <x v="0"/>
    <s v="5.4"/>
    <n v="270000"/>
  </r>
  <r>
    <x v="7"/>
    <x v="0"/>
    <x v="3"/>
    <s v="Коммерческие расходы"/>
    <x v="1"/>
    <x v="12"/>
    <x v="1"/>
    <x v="0"/>
    <s v="5.5"/>
    <n v="250000"/>
  </r>
  <r>
    <x v="7"/>
    <x v="0"/>
    <x v="3"/>
    <s v="Коммерческие расходы"/>
    <x v="1"/>
    <x v="13"/>
    <x v="1"/>
    <x v="0"/>
    <s v="5.6"/>
    <n v="200000"/>
  </r>
  <r>
    <x v="7"/>
    <x v="0"/>
    <x v="3"/>
    <s v="Коммерческие расходы"/>
    <x v="1"/>
    <x v="14"/>
    <x v="1"/>
    <x v="0"/>
    <s v="5.7"/>
    <n v="183532.15607134957"/>
  </r>
  <r>
    <x v="7"/>
    <x v="0"/>
    <x v="3"/>
    <s v="Коммерческие расходы"/>
    <x v="1"/>
    <x v="15"/>
    <x v="1"/>
    <x v="0"/>
    <s v="5.8"/>
    <n v="71721"/>
  </r>
  <r>
    <x v="7"/>
    <x v="0"/>
    <x v="4"/>
    <s v="Операционная прибыль"/>
    <x v="0"/>
    <x v="15"/>
    <x v="0"/>
    <x v="0"/>
    <s v="6"/>
    <n v="2511420.7168594059"/>
  </r>
  <r>
    <x v="7"/>
    <x v="0"/>
    <x v="5"/>
    <s v="Прочие доходы"/>
    <x v="0"/>
    <x v="15"/>
    <x v="0"/>
    <x v="0"/>
    <s v="7"/>
    <n v="250000"/>
  </r>
  <r>
    <x v="7"/>
    <x v="0"/>
    <x v="5"/>
    <s v="Прочие доходы"/>
    <x v="1"/>
    <x v="16"/>
    <x v="1"/>
    <x v="0"/>
    <s v="7.2"/>
    <n v="250000"/>
  </r>
  <r>
    <x v="7"/>
    <x v="0"/>
    <x v="6"/>
    <s v="Прочие расходы"/>
    <x v="0"/>
    <x v="16"/>
    <x v="0"/>
    <x v="0"/>
    <s v="8"/>
    <n v="2128866"/>
  </r>
  <r>
    <x v="7"/>
    <x v="0"/>
    <x v="6"/>
    <s v="Прочие расходы"/>
    <x v="1"/>
    <x v="17"/>
    <x v="1"/>
    <x v="0"/>
    <s v="8.1"/>
    <n v="2128866"/>
  </r>
  <r>
    <x v="7"/>
    <x v="0"/>
    <x v="7"/>
    <s v="Прибыль до налогообложения"/>
    <x v="0"/>
    <x v="18"/>
    <x v="0"/>
    <x v="0"/>
    <s v="9"/>
    <n v="632554.71685940586"/>
  </r>
  <r>
    <x v="7"/>
    <x v="0"/>
    <x v="8"/>
    <s v="Налог на прибыль"/>
    <x v="0"/>
    <x v="18"/>
    <x v="0"/>
    <x v="0"/>
    <s v="11"/>
    <n v="126510.94337188118"/>
  </r>
  <r>
    <x v="7"/>
    <x v="0"/>
    <x v="9"/>
    <s v="Чистая прибыль"/>
    <x v="0"/>
    <x v="18"/>
    <x v="0"/>
    <x v="0"/>
    <s v="12"/>
    <n v="506043.77348752471"/>
  </r>
  <r>
    <x v="7"/>
    <x v="1"/>
    <x v="0"/>
    <s v="Выручка"/>
    <x v="0"/>
    <x v="0"/>
    <x v="0"/>
    <x v="0"/>
    <s v="1"/>
    <n v="36790501.539779633"/>
  </r>
  <r>
    <x v="7"/>
    <x v="1"/>
    <x v="0"/>
    <s v="Выручка"/>
    <x v="1"/>
    <x v="1"/>
    <x v="1"/>
    <x v="0"/>
    <s v="1.1"/>
    <n v="36268238.899625033"/>
  </r>
  <r>
    <x v="7"/>
    <x v="1"/>
    <x v="0"/>
    <s v="Выручка"/>
    <x v="1"/>
    <x v="1"/>
    <x v="0"/>
    <x v="1"/>
    <s v="1.1.1"/>
    <n v="15111766.208177099"/>
  </r>
  <r>
    <x v="7"/>
    <x v="1"/>
    <x v="0"/>
    <s v="Выручка"/>
    <x v="1"/>
    <x v="1"/>
    <x v="0"/>
    <x v="2"/>
    <s v="1.1.2"/>
    <n v="13902824.91152293"/>
  </r>
  <r>
    <x v="7"/>
    <x v="1"/>
    <x v="0"/>
    <s v="Выручка"/>
    <x v="1"/>
    <x v="1"/>
    <x v="0"/>
    <x v="3"/>
    <s v="1.1.3"/>
    <n v="7253647.7799250064"/>
  </r>
  <r>
    <x v="7"/>
    <x v="1"/>
    <x v="0"/>
    <s v="Выручка"/>
    <x v="1"/>
    <x v="2"/>
    <x v="1"/>
    <x v="0"/>
    <s v="1.2"/>
    <n v="522262.64015460049"/>
  </r>
  <r>
    <x v="7"/>
    <x v="1"/>
    <x v="0"/>
    <s v="Выручка"/>
    <x v="1"/>
    <x v="2"/>
    <x v="0"/>
    <x v="4"/>
    <s v="1.2.1"/>
    <n v="456979.81013527542"/>
  </r>
  <r>
    <x v="7"/>
    <x v="1"/>
    <x v="0"/>
    <s v="Выручка"/>
    <x v="1"/>
    <x v="2"/>
    <x v="0"/>
    <x v="5"/>
    <s v="1.2.2"/>
    <n v="65282.830019325062"/>
  </r>
  <r>
    <x v="7"/>
    <x v="1"/>
    <x v="1"/>
    <s v="Себестоимость продаж"/>
    <x v="0"/>
    <x v="2"/>
    <x v="0"/>
    <x v="0"/>
    <s v="2"/>
    <n v="23585519.381966691"/>
  </r>
  <r>
    <x v="7"/>
    <x v="1"/>
    <x v="1"/>
    <s v="Себестоимость продаж"/>
    <x v="1"/>
    <x v="1"/>
    <x v="1"/>
    <x v="0"/>
    <s v="2.1"/>
    <n v="23305970.316899054"/>
  </r>
  <r>
    <x v="7"/>
    <x v="1"/>
    <x v="1"/>
    <s v="Себестоимость продаж"/>
    <x v="1"/>
    <x v="1"/>
    <x v="0"/>
    <x v="1"/>
    <s v="2.1.1"/>
    <n v="10019100.996021418"/>
  </r>
  <r>
    <x v="7"/>
    <x v="1"/>
    <x v="1"/>
    <s v="Себестоимость продаж"/>
    <x v="1"/>
    <x v="1"/>
    <x v="0"/>
    <x v="2"/>
    <s v="2.1.2"/>
    <n v="9217572.9163397029"/>
  </r>
  <r>
    <x v="7"/>
    <x v="1"/>
    <x v="1"/>
    <s v="Себестоимость продаж"/>
    <x v="1"/>
    <x v="1"/>
    <x v="0"/>
    <x v="3"/>
    <s v="2.1.3"/>
    <n v="4069296.4045379292"/>
  </r>
  <r>
    <x v="7"/>
    <x v="1"/>
    <x v="1"/>
    <s v="Себестоимость продаж"/>
    <x v="1"/>
    <x v="2"/>
    <x v="1"/>
    <x v="0"/>
    <s v="2.2"/>
    <n v="279549.06506763771"/>
  </r>
  <r>
    <x v="7"/>
    <x v="1"/>
    <x v="1"/>
    <s v="Себестоимость продаж"/>
    <x v="1"/>
    <x v="2"/>
    <x v="0"/>
    <x v="4"/>
    <s v="2.2.1"/>
    <n v="228489.90506763771"/>
  </r>
  <r>
    <x v="7"/>
    <x v="1"/>
    <x v="1"/>
    <s v="Себестоимость продаж"/>
    <x v="1"/>
    <x v="2"/>
    <x v="0"/>
    <x v="5"/>
    <s v="2.2.2"/>
    <n v="51059.16"/>
  </r>
  <r>
    <x v="7"/>
    <x v="1"/>
    <x v="2"/>
    <s v="Валовая прибыль"/>
    <x v="0"/>
    <x v="2"/>
    <x v="0"/>
    <x v="0"/>
    <s v="3"/>
    <n v="13204982.157812942"/>
  </r>
  <r>
    <x v="7"/>
    <x v="1"/>
    <x v="2"/>
    <s v="Валовая прибыль"/>
    <x v="1"/>
    <x v="1"/>
    <x v="1"/>
    <x v="0"/>
    <s v="3.1"/>
    <n v="12962268.582725979"/>
  </r>
  <r>
    <x v="7"/>
    <x v="1"/>
    <x v="2"/>
    <s v="Валовая прибыль"/>
    <x v="1"/>
    <x v="1"/>
    <x v="0"/>
    <x v="1"/>
    <s v="3.1.1"/>
    <n v="5092665.2121556811"/>
  </r>
  <r>
    <x v="7"/>
    <x v="1"/>
    <x v="2"/>
    <s v="Валовая прибыль"/>
    <x v="1"/>
    <x v="1"/>
    <x v="0"/>
    <x v="2"/>
    <s v="3.1.2"/>
    <n v="4685251.9951832276"/>
  </r>
  <r>
    <x v="7"/>
    <x v="1"/>
    <x v="2"/>
    <s v="Валовая прибыль"/>
    <x v="1"/>
    <x v="1"/>
    <x v="0"/>
    <x v="3"/>
    <s v="3.1.3"/>
    <n v="3184351.3753870772"/>
  </r>
  <r>
    <x v="7"/>
    <x v="1"/>
    <x v="2"/>
    <s v="Валовая прибыль"/>
    <x v="1"/>
    <x v="2"/>
    <x v="1"/>
    <x v="0"/>
    <s v="3.2"/>
    <n v="242713.57508696278"/>
  </r>
  <r>
    <x v="7"/>
    <x v="1"/>
    <x v="2"/>
    <s v="Валовая прибыль"/>
    <x v="1"/>
    <x v="2"/>
    <x v="0"/>
    <x v="4"/>
    <s v="3.2.1"/>
    <n v="228489.90506763771"/>
  </r>
  <r>
    <x v="7"/>
    <x v="1"/>
    <x v="2"/>
    <s v="Валовая прибыль"/>
    <x v="1"/>
    <x v="2"/>
    <x v="0"/>
    <x v="5"/>
    <s v="3.2.2"/>
    <n v="14223.670019325058"/>
  </r>
  <r>
    <x v="7"/>
    <x v="1"/>
    <x v="3"/>
    <s v="Управленческие расходы "/>
    <x v="0"/>
    <x v="2"/>
    <x v="0"/>
    <x v="0"/>
    <s v="4"/>
    <n v="738918"/>
  </r>
  <r>
    <x v="7"/>
    <x v="1"/>
    <x v="3"/>
    <s v="Управленческие расходы "/>
    <x v="1"/>
    <x v="3"/>
    <x v="1"/>
    <x v="0"/>
    <s v="4.1"/>
    <n v="160000"/>
  </r>
  <r>
    <x v="7"/>
    <x v="1"/>
    <x v="3"/>
    <s v="Управленческие расходы "/>
    <x v="1"/>
    <x v="4"/>
    <x v="1"/>
    <x v="0"/>
    <s v="4.2"/>
    <n v="400400"/>
  </r>
  <r>
    <x v="7"/>
    <x v="1"/>
    <x v="3"/>
    <s v="Управленческие расходы "/>
    <x v="1"/>
    <x v="4"/>
    <x v="0"/>
    <x v="6"/>
    <s v="4.2.1"/>
    <n v="280000"/>
  </r>
  <r>
    <x v="7"/>
    <x v="1"/>
    <x v="3"/>
    <s v="Управленческие расходы "/>
    <x v="1"/>
    <x v="4"/>
    <x v="0"/>
    <x v="7"/>
    <s v="4.2.2"/>
    <n v="28000"/>
  </r>
  <r>
    <x v="7"/>
    <x v="1"/>
    <x v="3"/>
    <s v="Управленческие расходы "/>
    <x v="1"/>
    <x v="4"/>
    <x v="0"/>
    <x v="8"/>
    <s v="4.2.2"/>
    <n v="92400"/>
  </r>
  <r>
    <x v="7"/>
    <x v="1"/>
    <x v="3"/>
    <s v="Управленческие расходы "/>
    <x v="1"/>
    <x v="5"/>
    <x v="1"/>
    <x v="0"/>
    <s v="4.3"/>
    <n v="102795"/>
  </r>
  <r>
    <x v="7"/>
    <x v="1"/>
    <x v="3"/>
    <s v="Управленческие расходы "/>
    <x v="1"/>
    <x v="5"/>
    <x v="0"/>
    <x v="9"/>
    <s v="4.3.1"/>
    <n v="46424"/>
  </r>
  <r>
    <x v="7"/>
    <x v="1"/>
    <x v="3"/>
    <s v="Управленческие расходы "/>
    <x v="1"/>
    <x v="5"/>
    <x v="0"/>
    <x v="10"/>
    <s v="4.3.2"/>
    <n v="28628"/>
  </r>
  <r>
    <x v="7"/>
    <x v="1"/>
    <x v="3"/>
    <s v="Управленческие расходы "/>
    <x v="1"/>
    <x v="5"/>
    <x v="0"/>
    <x v="11"/>
    <s v="4.3.3"/>
    <n v="27743"/>
  </r>
  <r>
    <x v="7"/>
    <x v="1"/>
    <x v="3"/>
    <s v="Управленческие расходы "/>
    <x v="1"/>
    <x v="6"/>
    <x v="1"/>
    <x v="0"/>
    <s v="4.4"/>
    <n v="27730"/>
  </r>
  <r>
    <x v="7"/>
    <x v="1"/>
    <x v="3"/>
    <s v="Управленческие расходы "/>
    <x v="1"/>
    <x v="7"/>
    <x v="1"/>
    <x v="0"/>
    <s v="4.5"/>
    <n v="47993"/>
  </r>
  <r>
    <x v="7"/>
    <x v="1"/>
    <x v="3"/>
    <s v="Коммерческие расходы"/>
    <x v="0"/>
    <x v="7"/>
    <x v="0"/>
    <x v="0"/>
    <s v="5"/>
    <n v="11014004.807955926"/>
  </r>
  <r>
    <x v="7"/>
    <x v="1"/>
    <x v="3"/>
    <s v="Коммерческие расходы"/>
    <x v="1"/>
    <x v="8"/>
    <x v="1"/>
    <x v="0"/>
    <s v="5.1"/>
    <n v="1250000"/>
  </r>
  <r>
    <x v="7"/>
    <x v="1"/>
    <x v="3"/>
    <s v="Коммерческие расходы"/>
    <x v="1"/>
    <x v="9"/>
    <x v="1"/>
    <x v="0"/>
    <s v="5.2"/>
    <n v="1253752.5"/>
  </r>
  <r>
    <x v="7"/>
    <x v="1"/>
    <x v="3"/>
    <s v="Коммерческие расходы"/>
    <x v="1"/>
    <x v="9"/>
    <x v="0"/>
    <x v="6"/>
    <s v="5.2.1"/>
    <n v="577500"/>
  </r>
  <r>
    <x v="7"/>
    <x v="1"/>
    <x v="3"/>
    <s v="Коммерческие расходы"/>
    <x v="1"/>
    <x v="9"/>
    <x v="0"/>
    <x v="7"/>
    <s v="5.2.2"/>
    <n v="386925"/>
  </r>
  <r>
    <x v="7"/>
    <x v="1"/>
    <x v="3"/>
    <s v="Коммерческие расходы"/>
    <x v="1"/>
    <x v="9"/>
    <x v="0"/>
    <x v="8"/>
    <s v="5.2.3"/>
    <n v="289327.5"/>
  </r>
  <r>
    <x v="7"/>
    <x v="1"/>
    <x v="3"/>
    <s v="Коммерческие расходы"/>
    <x v="1"/>
    <x v="10"/>
    <x v="1"/>
    <x v="0"/>
    <s v="5.3"/>
    <n v="6990195.2925581299"/>
  </r>
  <r>
    <x v="7"/>
    <x v="1"/>
    <x v="3"/>
    <s v="Коммерческие расходы"/>
    <x v="1"/>
    <x v="10"/>
    <x v="0"/>
    <x v="12"/>
    <s v="5.3.1"/>
    <n v="4414860.184773556"/>
  </r>
  <r>
    <x v="7"/>
    <x v="1"/>
    <x v="3"/>
    <s v="Коммерческие расходы"/>
    <x v="1"/>
    <x v="10"/>
    <x v="0"/>
    <x v="13"/>
    <s v="5.3.2"/>
    <n v="2575335.1077845744"/>
  </r>
  <r>
    <x v="7"/>
    <x v="1"/>
    <x v="3"/>
    <s v="Коммерческие расходы"/>
    <x v="1"/>
    <x v="11"/>
    <x v="1"/>
    <x v="0"/>
    <s v="5.4"/>
    <n v="270000"/>
  </r>
  <r>
    <x v="7"/>
    <x v="1"/>
    <x v="3"/>
    <s v="Коммерческие расходы"/>
    <x v="1"/>
    <x v="12"/>
    <x v="1"/>
    <x v="0"/>
    <s v="5.5"/>
    <n v="250000"/>
  </r>
  <r>
    <x v="7"/>
    <x v="1"/>
    <x v="3"/>
    <s v="Коммерческие расходы"/>
    <x v="1"/>
    <x v="13"/>
    <x v="1"/>
    <x v="0"/>
    <s v="5.6"/>
    <n v="539000"/>
  </r>
  <r>
    <x v="7"/>
    <x v="1"/>
    <x v="3"/>
    <s v="Коммерческие расходы"/>
    <x v="1"/>
    <x v="14"/>
    <x v="1"/>
    <x v="0"/>
    <s v="5.7"/>
    <n v="367905.01539779635"/>
  </r>
  <r>
    <x v="7"/>
    <x v="1"/>
    <x v="3"/>
    <s v="Коммерческие расходы"/>
    <x v="1"/>
    <x v="15"/>
    <x v="1"/>
    <x v="0"/>
    <s v="5.8"/>
    <n v="93152"/>
  </r>
  <r>
    <x v="7"/>
    <x v="1"/>
    <x v="4"/>
    <s v="Операционная прибыль"/>
    <x v="0"/>
    <x v="15"/>
    <x v="0"/>
    <x v="0"/>
    <s v="6"/>
    <n v="1452059.3498570155"/>
  </r>
  <r>
    <x v="7"/>
    <x v="1"/>
    <x v="5"/>
    <s v="Прочие доходы"/>
    <x v="0"/>
    <x v="15"/>
    <x v="0"/>
    <x v="0"/>
    <s v="7"/>
    <n v="150907"/>
  </r>
  <r>
    <x v="7"/>
    <x v="1"/>
    <x v="5"/>
    <s v="Прочие доходы"/>
    <x v="1"/>
    <x v="19"/>
    <x v="1"/>
    <x v="0"/>
    <s v="7.1"/>
    <n v="3907"/>
  </r>
  <r>
    <x v="7"/>
    <x v="1"/>
    <x v="5"/>
    <s v="Прочие доходы"/>
    <x v="1"/>
    <x v="16"/>
    <x v="1"/>
    <x v="0"/>
    <s v="7.2"/>
    <n v="147000"/>
  </r>
  <r>
    <x v="7"/>
    <x v="1"/>
    <x v="6"/>
    <s v="Прочие расходы"/>
    <x v="0"/>
    <x v="16"/>
    <x v="0"/>
    <x v="0"/>
    <s v="8"/>
    <n v="2105450"/>
  </r>
  <r>
    <x v="7"/>
    <x v="1"/>
    <x v="6"/>
    <s v="Прочие расходы"/>
    <x v="1"/>
    <x v="17"/>
    <x v="1"/>
    <x v="0"/>
    <s v="8.1"/>
    <n v="2105450"/>
  </r>
  <r>
    <x v="7"/>
    <x v="1"/>
    <x v="7"/>
    <s v="Прибыль до налогообложения"/>
    <x v="0"/>
    <x v="18"/>
    <x v="0"/>
    <x v="0"/>
    <s v="9"/>
    <n v="-502483.65014298446"/>
  </r>
  <r>
    <x v="7"/>
    <x v="1"/>
    <x v="8"/>
    <s v="Налог на прибыль"/>
    <x v="0"/>
    <x v="18"/>
    <x v="0"/>
    <x v="0"/>
    <s v="11"/>
    <n v="0"/>
  </r>
  <r>
    <x v="7"/>
    <x v="1"/>
    <x v="9"/>
    <s v="Чистая прибыль"/>
    <x v="0"/>
    <x v="18"/>
    <x v="0"/>
    <x v="0"/>
    <s v="12"/>
    <n v="-502483.65014298446"/>
  </r>
  <r>
    <x v="8"/>
    <x v="0"/>
    <x v="0"/>
    <s v="Выручка"/>
    <x v="0"/>
    <x v="0"/>
    <x v="0"/>
    <x v="0"/>
    <s v="1"/>
    <n v="36713772.500512764"/>
  </r>
  <r>
    <x v="8"/>
    <x v="0"/>
    <x v="0"/>
    <s v="Выручка"/>
    <x v="1"/>
    <x v="1"/>
    <x v="1"/>
    <x v="0"/>
    <s v="1.1"/>
    <n v="36197228.270064279"/>
  </r>
  <r>
    <x v="8"/>
    <x v="0"/>
    <x v="0"/>
    <s v="Выручка"/>
    <x v="1"/>
    <x v="1"/>
    <x v="0"/>
    <x v="1"/>
    <s v="1.1.1"/>
    <n v="13696248.534618916"/>
  </r>
  <r>
    <x v="8"/>
    <x v="0"/>
    <x v="0"/>
    <s v="Выручка"/>
    <x v="1"/>
    <x v="1"/>
    <x v="0"/>
    <x v="2"/>
    <s v="1.1.2"/>
    <n v="14674552.001377409"/>
  </r>
  <r>
    <x v="8"/>
    <x v="0"/>
    <x v="0"/>
    <s v="Выручка"/>
    <x v="1"/>
    <x v="1"/>
    <x v="0"/>
    <x v="3"/>
    <s v="1.1.3"/>
    <n v="7826427.7340679523"/>
  </r>
  <r>
    <x v="8"/>
    <x v="0"/>
    <x v="0"/>
    <s v="Выручка"/>
    <x v="1"/>
    <x v="2"/>
    <x v="1"/>
    <x v="0"/>
    <s v="1.2"/>
    <n v="516544.23044848489"/>
  </r>
  <r>
    <x v="8"/>
    <x v="0"/>
    <x v="0"/>
    <s v="Выручка"/>
    <x v="1"/>
    <x v="2"/>
    <x v="0"/>
    <x v="4"/>
    <s v="1.2.1"/>
    <n v="451976.20164242428"/>
  </r>
  <r>
    <x v="8"/>
    <x v="0"/>
    <x v="0"/>
    <s v="Выручка"/>
    <x v="1"/>
    <x v="2"/>
    <x v="0"/>
    <x v="5"/>
    <s v="1.2.2"/>
    <n v="64568.028806060611"/>
  </r>
  <r>
    <x v="8"/>
    <x v="0"/>
    <x v="1"/>
    <s v="Себестоимость продаж"/>
    <x v="0"/>
    <x v="2"/>
    <x v="0"/>
    <x v="0"/>
    <s v="2"/>
    <n v="22565142.590913497"/>
  </r>
  <r>
    <x v="8"/>
    <x v="0"/>
    <x v="1"/>
    <s v="Себестоимость продаж"/>
    <x v="1"/>
    <x v="1"/>
    <x v="1"/>
    <x v="0"/>
    <s v="2.1"/>
    <n v="22290644.490092285"/>
  </r>
  <r>
    <x v="8"/>
    <x v="0"/>
    <x v="1"/>
    <s v="Себестоимость продаж"/>
    <x v="1"/>
    <x v="1"/>
    <x v="0"/>
    <x v="1"/>
    <s v="2.1.1"/>
    <n v="8724510.3165522497"/>
  </r>
  <r>
    <x v="8"/>
    <x v="0"/>
    <x v="1"/>
    <s v="Себестоимость продаж"/>
    <x v="1"/>
    <x v="1"/>
    <x v="0"/>
    <x v="2"/>
    <s v="2.1.2"/>
    <n v="9347689.62487741"/>
  </r>
  <r>
    <x v="8"/>
    <x v="0"/>
    <x v="1"/>
    <s v="Себестоимость продаж"/>
    <x v="1"/>
    <x v="1"/>
    <x v="0"/>
    <x v="3"/>
    <s v="2.1.3"/>
    <n v="4218444.5486626262"/>
  </r>
  <r>
    <x v="8"/>
    <x v="0"/>
    <x v="1"/>
    <s v="Себестоимость продаж"/>
    <x v="1"/>
    <x v="2"/>
    <x v="1"/>
    <x v="0"/>
    <s v="2.2"/>
    <n v="274498.10082121217"/>
  </r>
  <r>
    <x v="8"/>
    <x v="0"/>
    <x v="1"/>
    <s v="Себестоимость продаж"/>
    <x v="1"/>
    <x v="2"/>
    <x v="0"/>
    <x v="4"/>
    <s v="2.2.1"/>
    <n v="225988.10082121214"/>
  </r>
  <r>
    <x v="8"/>
    <x v="0"/>
    <x v="1"/>
    <s v="Себестоимость продаж"/>
    <x v="1"/>
    <x v="2"/>
    <x v="0"/>
    <x v="5"/>
    <s v="2.2.2"/>
    <n v="48510"/>
  </r>
  <r>
    <x v="8"/>
    <x v="0"/>
    <x v="2"/>
    <s v="Валовая прибыль"/>
    <x v="0"/>
    <x v="2"/>
    <x v="0"/>
    <x v="0"/>
    <s v="3"/>
    <n v="14148629.909599267"/>
  </r>
  <r>
    <x v="8"/>
    <x v="0"/>
    <x v="2"/>
    <s v="Валовая прибыль"/>
    <x v="1"/>
    <x v="1"/>
    <x v="1"/>
    <x v="0"/>
    <s v="3.1"/>
    <n v="13906583.779971994"/>
  </r>
  <r>
    <x v="8"/>
    <x v="0"/>
    <x v="2"/>
    <s v="Валовая прибыль"/>
    <x v="1"/>
    <x v="1"/>
    <x v="0"/>
    <x v="1"/>
    <s v="3.1.1"/>
    <n v="4971738.2180666663"/>
  </r>
  <r>
    <x v="8"/>
    <x v="0"/>
    <x v="2"/>
    <s v="Валовая прибыль"/>
    <x v="1"/>
    <x v="1"/>
    <x v="0"/>
    <x v="2"/>
    <s v="3.1.2"/>
    <n v="5326862.3764999993"/>
  </r>
  <r>
    <x v="8"/>
    <x v="0"/>
    <x v="2"/>
    <s v="Валовая прибыль"/>
    <x v="1"/>
    <x v="1"/>
    <x v="0"/>
    <x v="3"/>
    <s v="3.1.3"/>
    <n v="3607983.1854053261"/>
  </r>
  <r>
    <x v="8"/>
    <x v="0"/>
    <x v="2"/>
    <s v="Валовая прибыль"/>
    <x v="1"/>
    <x v="2"/>
    <x v="1"/>
    <x v="0"/>
    <s v="3.2"/>
    <n v="242046.12962727272"/>
  </r>
  <r>
    <x v="8"/>
    <x v="0"/>
    <x v="2"/>
    <s v="Валовая прибыль"/>
    <x v="1"/>
    <x v="2"/>
    <x v="0"/>
    <x v="4"/>
    <s v="3.2.1"/>
    <n v="225988.10082121214"/>
  </r>
  <r>
    <x v="8"/>
    <x v="0"/>
    <x v="2"/>
    <s v="Валовая прибыль"/>
    <x v="1"/>
    <x v="2"/>
    <x v="0"/>
    <x v="5"/>
    <s v="3.2.2"/>
    <n v="16058.028806060611"/>
  </r>
  <r>
    <x v="8"/>
    <x v="0"/>
    <x v="3"/>
    <s v="Управленческие расходы "/>
    <x v="0"/>
    <x v="2"/>
    <x v="0"/>
    <x v="0"/>
    <s v="4"/>
    <n v="766670"/>
  </r>
  <r>
    <x v="8"/>
    <x v="0"/>
    <x v="3"/>
    <s v="Управленческие расходы "/>
    <x v="1"/>
    <x v="3"/>
    <x v="1"/>
    <x v="0"/>
    <s v="4.1"/>
    <n v="150000"/>
  </r>
  <r>
    <x v="8"/>
    <x v="0"/>
    <x v="3"/>
    <s v="Управленческие расходы "/>
    <x v="1"/>
    <x v="4"/>
    <x v="1"/>
    <x v="0"/>
    <s v="4.2"/>
    <n v="457600"/>
  </r>
  <r>
    <x v="8"/>
    <x v="0"/>
    <x v="3"/>
    <s v="Управленческие расходы "/>
    <x v="1"/>
    <x v="4"/>
    <x v="0"/>
    <x v="6"/>
    <s v="4.2.1"/>
    <n v="320000"/>
  </r>
  <r>
    <x v="8"/>
    <x v="0"/>
    <x v="3"/>
    <s v="Управленческие расходы "/>
    <x v="1"/>
    <x v="4"/>
    <x v="0"/>
    <x v="7"/>
    <s v="4.2.2"/>
    <n v="32000"/>
  </r>
  <r>
    <x v="8"/>
    <x v="0"/>
    <x v="3"/>
    <s v="Управленческие расходы "/>
    <x v="1"/>
    <x v="4"/>
    <x v="0"/>
    <x v="8"/>
    <s v="4.2.2"/>
    <n v="105600"/>
  </r>
  <r>
    <x v="8"/>
    <x v="0"/>
    <x v="3"/>
    <s v="Управленческие расходы "/>
    <x v="1"/>
    <x v="5"/>
    <x v="1"/>
    <x v="0"/>
    <s v="4.3"/>
    <n v="83144"/>
  </r>
  <r>
    <x v="8"/>
    <x v="0"/>
    <x v="3"/>
    <s v="Управленческие расходы "/>
    <x v="1"/>
    <x v="5"/>
    <x v="0"/>
    <x v="9"/>
    <s v="4.3.1"/>
    <n v="50000"/>
  </r>
  <r>
    <x v="8"/>
    <x v="0"/>
    <x v="3"/>
    <s v="Управленческие расходы "/>
    <x v="1"/>
    <x v="5"/>
    <x v="0"/>
    <x v="10"/>
    <s v="4.3.2"/>
    <n v="19077"/>
  </r>
  <r>
    <x v="8"/>
    <x v="0"/>
    <x v="3"/>
    <s v="Управленческие расходы "/>
    <x v="1"/>
    <x v="5"/>
    <x v="0"/>
    <x v="11"/>
    <s v="4.3.3"/>
    <n v="14067"/>
  </r>
  <r>
    <x v="8"/>
    <x v="0"/>
    <x v="3"/>
    <s v="Управленческие расходы "/>
    <x v="1"/>
    <x v="6"/>
    <x v="1"/>
    <x v="0"/>
    <s v="4.4"/>
    <n v="29933"/>
  </r>
  <r>
    <x v="8"/>
    <x v="0"/>
    <x v="3"/>
    <s v="Управленческие расходы "/>
    <x v="1"/>
    <x v="7"/>
    <x v="1"/>
    <x v="0"/>
    <s v="4.5"/>
    <n v="45993"/>
  </r>
  <r>
    <x v="8"/>
    <x v="0"/>
    <x v="3"/>
    <s v="Коммерческие расходы"/>
    <x v="0"/>
    <x v="7"/>
    <x v="0"/>
    <x v="0"/>
    <s v="5"/>
    <n v="10850541.000102554"/>
  </r>
  <r>
    <x v="8"/>
    <x v="0"/>
    <x v="3"/>
    <s v="Коммерческие расходы"/>
    <x v="1"/>
    <x v="8"/>
    <x v="1"/>
    <x v="0"/>
    <s v="5.1"/>
    <n v="1250000"/>
  </r>
  <r>
    <x v="8"/>
    <x v="0"/>
    <x v="3"/>
    <s v="Коммерческие расходы"/>
    <x v="1"/>
    <x v="9"/>
    <x v="1"/>
    <x v="0"/>
    <s v="5.2"/>
    <n v="1238737.5"/>
  </r>
  <r>
    <x v="8"/>
    <x v="0"/>
    <x v="3"/>
    <s v="Коммерческие расходы"/>
    <x v="1"/>
    <x v="9"/>
    <x v="0"/>
    <x v="6"/>
    <s v="5.2.1"/>
    <n v="577500"/>
  </r>
  <r>
    <x v="8"/>
    <x v="0"/>
    <x v="3"/>
    <s v="Коммерческие расходы"/>
    <x v="1"/>
    <x v="9"/>
    <x v="0"/>
    <x v="7"/>
    <s v="5.2.2"/>
    <n v="375375"/>
  </r>
  <r>
    <x v="8"/>
    <x v="0"/>
    <x v="3"/>
    <s v="Коммерческие расходы"/>
    <x v="1"/>
    <x v="9"/>
    <x v="0"/>
    <x v="8"/>
    <s v="5.2.3"/>
    <n v="285862.5"/>
  </r>
  <r>
    <x v="8"/>
    <x v="0"/>
    <x v="3"/>
    <s v="Коммерческие расходы"/>
    <x v="1"/>
    <x v="10"/>
    <x v="1"/>
    <x v="0"/>
    <s v="5.3"/>
    <n v="6975616.775097426"/>
  </r>
  <r>
    <x v="8"/>
    <x v="0"/>
    <x v="3"/>
    <s v="Коммерческие расходы"/>
    <x v="1"/>
    <x v="10"/>
    <x v="0"/>
    <x v="12"/>
    <s v="5.3.1"/>
    <n v="4405652.7000615317"/>
  </r>
  <r>
    <x v="8"/>
    <x v="0"/>
    <x v="3"/>
    <s v="Коммерческие расходы"/>
    <x v="1"/>
    <x v="10"/>
    <x v="0"/>
    <x v="13"/>
    <s v="5.3.2"/>
    <n v="2569964.0750358938"/>
  </r>
  <r>
    <x v="8"/>
    <x v="0"/>
    <x v="3"/>
    <s v="Коммерческие расходы"/>
    <x v="1"/>
    <x v="11"/>
    <x v="1"/>
    <x v="0"/>
    <s v="5.4"/>
    <n v="270000"/>
  </r>
  <r>
    <x v="8"/>
    <x v="0"/>
    <x v="3"/>
    <s v="Коммерческие расходы"/>
    <x v="1"/>
    <x v="12"/>
    <x v="1"/>
    <x v="0"/>
    <s v="5.5"/>
    <n v="250000"/>
  </r>
  <r>
    <x v="8"/>
    <x v="0"/>
    <x v="3"/>
    <s v="Коммерческие расходы"/>
    <x v="1"/>
    <x v="13"/>
    <x v="1"/>
    <x v="0"/>
    <s v="5.6"/>
    <n v="378000"/>
  </r>
  <r>
    <x v="8"/>
    <x v="0"/>
    <x v="3"/>
    <s v="Коммерческие расходы"/>
    <x v="1"/>
    <x v="14"/>
    <x v="1"/>
    <x v="0"/>
    <s v="5.7"/>
    <n v="367137.72500512766"/>
  </r>
  <r>
    <x v="8"/>
    <x v="0"/>
    <x v="3"/>
    <s v="Коммерческие расходы"/>
    <x v="1"/>
    <x v="15"/>
    <x v="1"/>
    <x v="0"/>
    <s v="5.8"/>
    <n v="121049"/>
  </r>
  <r>
    <x v="8"/>
    <x v="0"/>
    <x v="4"/>
    <s v="Операционная прибыль"/>
    <x v="0"/>
    <x v="15"/>
    <x v="0"/>
    <x v="0"/>
    <s v="6"/>
    <n v="2531418.9094967134"/>
  </r>
  <r>
    <x v="8"/>
    <x v="0"/>
    <x v="5"/>
    <s v="Прочие доходы"/>
    <x v="0"/>
    <x v="15"/>
    <x v="0"/>
    <x v="0"/>
    <s v="7"/>
    <n v="0"/>
  </r>
  <r>
    <x v="8"/>
    <x v="0"/>
    <x v="6"/>
    <s v="Прочие расходы"/>
    <x v="0"/>
    <x v="16"/>
    <x v="0"/>
    <x v="0"/>
    <s v="8"/>
    <n v="2108540"/>
  </r>
  <r>
    <x v="8"/>
    <x v="0"/>
    <x v="6"/>
    <s v="Прочие расходы"/>
    <x v="1"/>
    <x v="17"/>
    <x v="1"/>
    <x v="0"/>
    <s v="8.1"/>
    <n v="2108540"/>
  </r>
  <r>
    <x v="8"/>
    <x v="0"/>
    <x v="7"/>
    <s v="Прибыль до налогообложения"/>
    <x v="0"/>
    <x v="18"/>
    <x v="0"/>
    <x v="0"/>
    <s v="9"/>
    <n v="422878.90949671343"/>
  </r>
  <r>
    <x v="8"/>
    <x v="0"/>
    <x v="8"/>
    <s v="Налог на прибыль"/>
    <x v="0"/>
    <x v="18"/>
    <x v="0"/>
    <x v="0"/>
    <s v="11"/>
    <n v="84575.781899342692"/>
  </r>
  <r>
    <x v="8"/>
    <x v="0"/>
    <x v="9"/>
    <s v="Чистая прибыль"/>
    <x v="0"/>
    <x v="18"/>
    <x v="0"/>
    <x v="0"/>
    <s v="12"/>
    <n v="338303.12759737077"/>
  </r>
  <r>
    <x v="8"/>
    <x v="1"/>
    <x v="0"/>
    <s v="Выручка"/>
    <x v="0"/>
    <x v="0"/>
    <x v="0"/>
    <x v="0"/>
    <s v="1"/>
    <n v="34654295.000859186"/>
  </r>
  <r>
    <x v="8"/>
    <x v="1"/>
    <x v="0"/>
    <s v="Выручка"/>
    <x v="1"/>
    <x v="1"/>
    <x v="1"/>
    <x v="0"/>
    <s v="1.1"/>
    <n v="34162357.059206612"/>
  </r>
  <r>
    <x v="8"/>
    <x v="1"/>
    <x v="0"/>
    <s v="Выручка"/>
    <x v="1"/>
    <x v="1"/>
    <x v="0"/>
    <x v="1"/>
    <s v="1.1.1"/>
    <n v="14234315.441336088"/>
  </r>
  <r>
    <x v="8"/>
    <x v="1"/>
    <x v="0"/>
    <s v="Выручка"/>
    <x v="1"/>
    <x v="1"/>
    <x v="0"/>
    <x v="2"/>
    <s v="1.1.2"/>
    <n v="13095570.206029201"/>
  </r>
  <r>
    <x v="8"/>
    <x v="1"/>
    <x v="0"/>
    <s v="Выручка"/>
    <x v="1"/>
    <x v="1"/>
    <x v="0"/>
    <x v="3"/>
    <s v="1.1.3"/>
    <n v="6832471.4118413227"/>
  </r>
  <r>
    <x v="8"/>
    <x v="1"/>
    <x v="0"/>
    <s v="Выручка"/>
    <x v="1"/>
    <x v="2"/>
    <x v="1"/>
    <x v="0"/>
    <s v="1.2"/>
    <n v="491937.94165257516"/>
  </r>
  <r>
    <x v="8"/>
    <x v="1"/>
    <x v="0"/>
    <s v="Выручка"/>
    <x v="1"/>
    <x v="2"/>
    <x v="0"/>
    <x v="4"/>
    <s v="1.2.1"/>
    <n v="430445.69894600328"/>
  </r>
  <r>
    <x v="8"/>
    <x v="1"/>
    <x v="0"/>
    <s v="Выручка"/>
    <x v="1"/>
    <x v="2"/>
    <x v="0"/>
    <x v="5"/>
    <s v="1.2.2"/>
    <n v="61492.242706571909"/>
  </r>
  <r>
    <x v="8"/>
    <x v="1"/>
    <x v="1"/>
    <s v="Себестоимость продаж"/>
    <x v="0"/>
    <x v="2"/>
    <x v="0"/>
    <x v="0"/>
    <s v="2"/>
    <n v="22863121.14413818"/>
  </r>
  <r>
    <x v="8"/>
    <x v="1"/>
    <x v="1"/>
    <s v="Себестоимость продаж"/>
    <x v="1"/>
    <x v="1"/>
    <x v="1"/>
    <x v="0"/>
    <s v="2.1"/>
    <n v="22598399.194665179"/>
  </r>
  <r>
    <x v="8"/>
    <x v="1"/>
    <x v="1"/>
    <s v="Себестоимость продаж"/>
    <x v="1"/>
    <x v="1"/>
    <x v="0"/>
    <x v="1"/>
    <s v="2.1.1"/>
    <n v="9714920.2887118813"/>
  </r>
  <r>
    <x v="8"/>
    <x v="1"/>
    <x v="1"/>
    <s v="Себестоимость продаж"/>
    <x v="1"/>
    <x v="1"/>
    <x v="0"/>
    <x v="2"/>
    <s v="2.1.2"/>
    <n v="8937726.6656149309"/>
  </r>
  <r>
    <x v="8"/>
    <x v="1"/>
    <x v="1"/>
    <s v="Себестоимость продаж"/>
    <x v="1"/>
    <x v="1"/>
    <x v="0"/>
    <x v="3"/>
    <s v="2.1.3"/>
    <n v="3945752.2403383646"/>
  </r>
  <r>
    <x v="8"/>
    <x v="1"/>
    <x v="1"/>
    <s v="Себестоимость продаж"/>
    <x v="1"/>
    <x v="2"/>
    <x v="1"/>
    <x v="0"/>
    <s v="2.2"/>
    <n v="264721.94947300164"/>
  </r>
  <r>
    <x v="8"/>
    <x v="1"/>
    <x v="1"/>
    <s v="Себестоимость продаж"/>
    <x v="1"/>
    <x v="2"/>
    <x v="0"/>
    <x v="4"/>
    <s v="2.2.1"/>
    <n v="215222.84947300164"/>
  </r>
  <r>
    <x v="8"/>
    <x v="1"/>
    <x v="1"/>
    <s v="Себестоимость продаж"/>
    <x v="1"/>
    <x v="2"/>
    <x v="0"/>
    <x v="5"/>
    <s v="2.2.2"/>
    <n v="49499.1"/>
  </r>
  <r>
    <x v="8"/>
    <x v="1"/>
    <x v="2"/>
    <s v="Валовая прибыль"/>
    <x v="0"/>
    <x v="2"/>
    <x v="0"/>
    <x v="0"/>
    <s v="3"/>
    <n v="11791173.856721006"/>
  </r>
  <r>
    <x v="8"/>
    <x v="1"/>
    <x v="2"/>
    <s v="Валовая прибыль"/>
    <x v="1"/>
    <x v="1"/>
    <x v="1"/>
    <x v="0"/>
    <s v="3.1"/>
    <n v="11563957.864541434"/>
  </r>
  <r>
    <x v="8"/>
    <x v="1"/>
    <x v="2"/>
    <s v="Валовая прибыль"/>
    <x v="1"/>
    <x v="1"/>
    <x v="0"/>
    <x v="1"/>
    <s v="3.1.1"/>
    <n v="4519395.1526242066"/>
  </r>
  <r>
    <x v="8"/>
    <x v="1"/>
    <x v="2"/>
    <s v="Валовая прибыль"/>
    <x v="1"/>
    <x v="1"/>
    <x v="0"/>
    <x v="2"/>
    <s v="3.1.2"/>
    <n v="4157843.54041427"/>
  </r>
  <r>
    <x v="8"/>
    <x v="1"/>
    <x v="2"/>
    <s v="Валовая прибыль"/>
    <x v="1"/>
    <x v="1"/>
    <x v="0"/>
    <x v="3"/>
    <s v="3.1.3"/>
    <n v="2886719.1715029581"/>
  </r>
  <r>
    <x v="8"/>
    <x v="1"/>
    <x v="2"/>
    <s v="Валовая прибыль"/>
    <x v="1"/>
    <x v="2"/>
    <x v="1"/>
    <x v="0"/>
    <s v="3.2"/>
    <n v="227215.99217957351"/>
  </r>
  <r>
    <x v="8"/>
    <x v="1"/>
    <x v="2"/>
    <s v="Валовая прибыль"/>
    <x v="1"/>
    <x v="2"/>
    <x v="0"/>
    <x v="4"/>
    <s v="3.2.1"/>
    <n v="215222.84947300164"/>
  </r>
  <r>
    <x v="8"/>
    <x v="1"/>
    <x v="2"/>
    <s v="Валовая прибыль"/>
    <x v="1"/>
    <x v="2"/>
    <x v="0"/>
    <x v="5"/>
    <s v="3.2.2"/>
    <n v="11993.142706571911"/>
  </r>
  <r>
    <x v="8"/>
    <x v="1"/>
    <x v="3"/>
    <s v="Управленческие расходы "/>
    <x v="0"/>
    <x v="2"/>
    <x v="0"/>
    <x v="0"/>
    <s v="4"/>
    <n v="724805"/>
  </r>
  <r>
    <x v="8"/>
    <x v="1"/>
    <x v="3"/>
    <s v="Управленческие расходы "/>
    <x v="1"/>
    <x v="3"/>
    <x v="1"/>
    <x v="0"/>
    <s v="4.1"/>
    <n v="160000"/>
  </r>
  <r>
    <x v="8"/>
    <x v="1"/>
    <x v="3"/>
    <s v="Управленческие расходы "/>
    <x v="1"/>
    <x v="4"/>
    <x v="1"/>
    <x v="0"/>
    <s v="4.2"/>
    <n v="400400"/>
  </r>
  <r>
    <x v="8"/>
    <x v="1"/>
    <x v="3"/>
    <s v="Управленческие расходы "/>
    <x v="1"/>
    <x v="4"/>
    <x v="0"/>
    <x v="6"/>
    <s v="4.2.1"/>
    <n v="280000"/>
  </r>
  <r>
    <x v="8"/>
    <x v="1"/>
    <x v="3"/>
    <s v="Управленческие расходы "/>
    <x v="1"/>
    <x v="4"/>
    <x v="0"/>
    <x v="7"/>
    <s v="4.2.2"/>
    <n v="28000"/>
  </r>
  <r>
    <x v="8"/>
    <x v="1"/>
    <x v="3"/>
    <s v="Управленческие расходы "/>
    <x v="1"/>
    <x v="4"/>
    <x v="0"/>
    <x v="8"/>
    <s v="4.2.2"/>
    <n v="92400"/>
  </r>
  <r>
    <x v="8"/>
    <x v="1"/>
    <x v="3"/>
    <s v="Управленческие расходы "/>
    <x v="1"/>
    <x v="5"/>
    <x v="1"/>
    <x v="0"/>
    <s v="4.3"/>
    <n v="96259"/>
  </r>
  <r>
    <x v="8"/>
    <x v="1"/>
    <x v="3"/>
    <s v="Управленческие расходы "/>
    <x v="1"/>
    <x v="5"/>
    <x v="0"/>
    <x v="9"/>
    <s v="4.3.1"/>
    <n v="46213"/>
  </r>
  <r>
    <x v="8"/>
    <x v="1"/>
    <x v="3"/>
    <s v="Управленческие расходы "/>
    <x v="1"/>
    <x v="5"/>
    <x v="0"/>
    <x v="10"/>
    <s v="4.3.2"/>
    <n v="35174"/>
  </r>
  <r>
    <x v="8"/>
    <x v="1"/>
    <x v="3"/>
    <s v="Управленческие расходы "/>
    <x v="1"/>
    <x v="5"/>
    <x v="0"/>
    <x v="11"/>
    <s v="4.3.3"/>
    <n v="14872"/>
  </r>
  <r>
    <x v="8"/>
    <x v="1"/>
    <x v="3"/>
    <s v="Управленческие расходы "/>
    <x v="1"/>
    <x v="6"/>
    <x v="1"/>
    <x v="0"/>
    <s v="4.4"/>
    <n v="22718"/>
  </r>
  <r>
    <x v="8"/>
    <x v="1"/>
    <x v="3"/>
    <s v="Управленческие расходы "/>
    <x v="1"/>
    <x v="7"/>
    <x v="1"/>
    <x v="0"/>
    <s v="4.5"/>
    <n v="45428"/>
  </r>
  <r>
    <x v="8"/>
    <x v="1"/>
    <x v="3"/>
    <s v="Коммерческие расходы"/>
    <x v="0"/>
    <x v="7"/>
    <x v="0"/>
    <x v="0"/>
    <s v="5"/>
    <n v="10117625.000171836"/>
  </r>
  <r>
    <x v="8"/>
    <x v="1"/>
    <x v="3"/>
    <s v="Коммерческие расходы"/>
    <x v="1"/>
    <x v="8"/>
    <x v="1"/>
    <x v="0"/>
    <s v="5.1"/>
    <n v="1250000"/>
  </r>
  <r>
    <x v="8"/>
    <x v="1"/>
    <x v="3"/>
    <s v="Коммерческие расходы"/>
    <x v="1"/>
    <x v="9"/>
    <x v="1"/>
    <x v="0"/>
    <s v="5.2"/>
    <n v="1261260"/>
  </r>
  <r>
    <x v="8"/>
    <x v="1"/>
    <x v="3"/>
    <s v="Коммерческие расходы"/>
    <x v="1"/>
    <x v="9"/>
    <x v="0"/>
    <x v="6"/>
    <s v="5.2.1"/>
    <n v="577500"/>
  </r>
  <r>
    <x v="8"/>
    <x v="1"/>
    <x v="3"/>
    <s v="Коммерческие расходы"/>
    <x v="1"/>
    <x v="9"/>
    <x v="0"/>
    <x v="7"/>
    <s v="5.2.2"/>
    <n v="392700"/>
  </r>
  <r>
    <x v="8"/>
    <x v="1"/>
    <x v="3"/>
    <s v="Коммерческие расходы"/>
    <x v="1"/>
    <x v="9"/>
    <x v="0"/>
    <x v="8"/>
    <s v="5.2.3"/>
    <n v="291060"/>
  </r>
  <r>
    <x v="8"/>
    <x v="1"/>
    <x v="3"/>
    <s v="Коммерческие расходы"/>
    <x v="1"/>
    <x v="10"/>
    <x v="1"/>
    <x v="0"/>
    <s v="5.3"/>
    <n v="6584316.0501632448"/>
  </r>
  <r>
    <x v="8"/>
    <x v="1"/>
    <x v="3"/>
    <s v="Коммерческие расходы"/>
    <x v="1"/>
    <x v="10"/>
    <x v="0"/>
    <x v="12"/>
    <s v="5.3.1"/>
    <n v="4158515.400103102"/>
  </r>
  <r>
    <x v="8"/>
    <x v="1"/>
    <x v="3"/>
    <s v="Коммерческие расходы"/>
    <x v="1"/>
    <x v="10"/>
    <x v="0"/>
    <x v="13"/>
    <s v="5.3.2"/>
    <n v="2425800.6500601433"/>
  </r>
  <r>
    <x v="8"/>
    <x v="1"/>
    <x v="3"/>
    <s v="Коммерческие расходы"/>
    <x v="1"/>
    <x v="11"/>
    <x v="1"/>
    <x v="0"/>
    <s v="5.4"/>
    <n v="270000"/>
  </r>
  <r>
    <x v="8"/>
    <x v="1"/>
    <x v="3"/>
    <s v="Коммерческие расходы"/>
    <x v="1"/>
    <x v="12"/>
    <x v="1"/>
    <x v="0"/>
    <s v="5.5"/>
    <n v="250000"/>
  </r>
  <r>
    <x v="8"/>
    <x v="1"/>
    <x v="3"/>
    <s v="Коммерческие расходы"/>
    <x v="1"/>
    <x v="13"/>
    <x v="1"/>
    <x v="0"/>
    <s v="5.6"/>
    <n v="180000"/>
  </r>
  <r>
    <x v="8"/>
    <x v="1"/>
    <x v="3"/>
    <s v="Коммерческие расходы"/>
    <x v="1"/>
    <x v="14"/>
    <x v="1"/>
    <x v="0"/>
    <s v="5.7"/>
    <n v="246542.95000859199"/>
  </r>
  <r>
    <x v="8"/>
    <x v="1"/>
    <x v="3"/>
    <s v="Коммерческие расходы"/>
    <x v="1"/>
    <x v="15"/>
    <x v="1"/>
    <x v="0"/>
    <s v="5.8"/>
    <n v="75506"/>
  </r>
  <r>
    <x v="8"/>
    <x v="1"/>
    <x v="4"/>
    <s v="Операционная прибыль"/>
    <x v="0"/>
    <x v="15"/>
    <x v="0"/>
    <x v="0"/>
    <s v="6"/>
    <n v="948743.85654916987"/>
  </r>
  <r>
    <x v="8"/>
    <x v="1"/>
    <x v="5"/>
    <s v="Прочие доходы"/>
    <x v="0"/>
    <x v="15"/>
    <x v="0"/>
    <x v="0"/>
    <s v="7"/>
    <n v="3843"/>
  </r>
  <r>
    <x v="8"/>
    <x v="1"/>
    <x v="5"/>
    <s v="Прочие доходы"/>
    <x v="1"/>
    <x v="19"/>
    <x v="1"/>
    <x v="0"/>
    <s v="7.1"/>
    <n v="3843"/>
  </r>
  <r>
    <x v="8"/>
    <x v="1"/>
    <x v="6"/>
    <s v="Прочие расходы"/>
    <x v="0"/>
    <x v="16"/>
    <x v="0"/>
    <x v="0"/>
    <s v="8"/>
    <n v="1885039"/>
  </r>
  <r>
    <x v="8"/>
    <x v="1"/>
    <x v="6"/>
    <s v="Прочие расходы"/>
    <x v="1"/>
    <x v="17"/>
    <x v="1"/>
    <x v="0"/>
    <s v="8.1"/>
    <n v="1885039"/>
  </r>
  <r>
    <x v="8"/>
    <x v="1"/>
    <x v="7"/>
    <s v="Прибыль до налогообложения"/>
    <x v="0"/>
    <x v="18"/>
    <x v="0"/>
    <x v="0"/>
    <s v="9"/>
    <n v="-932452.14345083013"/>
  </r>
  <r>
    <x v="8"/>
    <x v="1"/>
    <x v="8"/>
    <s v="Налог на прибыль"/>
    <x v="0"/>
    <x v="18"/>
    <x v="0"/>
    <x v="0"/>
    <s v="11"/>
    <n v="0"/>
  </r>
  <r>
    <x v="8"/>
    <x v="1"/>
    <x v="9"/>
    <s v="Чистая прибыль"/>
    <x v="0"/>
    <x v="18"/>
    <x v="0"/>
    <x v="0"/>
    <s v="12"/>
    <n v="-932452.14345083013"/>
  </r>
  <r>
    <x v="9"/>
    <x v="0"/>
    <x v="0"/>
    <s v="Выручка"/>
    <x v="0"/>
    <x v="0"/>
    <x v="0"/>
    <x v="0"/>
    <s v="1"/>
    <n v="48961487.006683826"/>
  </r>
  <r>
    <x v="9"/>
    <x v="0"/>
    <x v="0"/>
    <s v="Выручка"/>
    <x v="1"/>
    <x v="1"/>
    <x v="1"/>
    <x v="0"/>
    <s v="1.1"/>
    <n v="48272623.620957725"/>
  </r>
  <r>
    <x v="9"/>
    <x v="0"/>
    <x v="0"/>
    <s v="Выручка"/>
    <x v="1"/>
    <x v="1"/>
    <x v="0"/>
    <x v="1"/>
    <s v="1.1.1"/>
    <n v="18265317.045767788"/>
  </r>
  <r>
    <x v="9"/>
    <x v="0"/>
    <x v="0"/>
    <s v="Выручка"/>
    <x v="1"/>
    <x v="1"/>
    <x v="0"/>
    <x v="2"/>
    <s v="1.1.2"/>
    <n v="19569982.549036916"/>
  </r>
  <r>
    <x v="9"/>
    <x v="0"/>
    <x v="0"/>
    <s v="Выручка"/>
    <x v="1"/>
    <x v="1"/>
    <x v="0"/>
    <x v="3"/>
    <s v="1.1.3"/>
    <n v="10437324.026153021"/>
  </r>
  <r>
    <x v="9"/>
    <x v="0"/>
    <x v="0"/>
    <s v="Выручка"/>
    <x v="1"/>
    <x v="2"/>
    <x v="1"/>
    <x v="0"/>
    <s v="1.2"/>
    <n v="688863.38572609937"/>
  </r>
  <r>
    <x v="9"/>
    <x v="0"/>
    <x v="0"/>
    <s v="Выручка"/>
    <x v="1"/>
    <x v="2"/>
    <x v="0"/>
    <x v="4"/>
    <s v="1.2.1"/>
    <n v="602755.46251033701"/>
  </r>
  <r>
    <x v="9"/>
    <x v="0"/>
    <x v="0"/>
    <s v="Выручка"/>
    <x v="1"/>
    <x v="2"/>
    <x v="0"/>
    <x v="5"/>
    <s v="1.2.2"/>
    <n v="86107.923215762421"/>
  </r>
  <r>
    <x v="9"/>
    <x v="0"/>
    <x v="1"/>
    <s v="Себестоимость продаж"/>
    <x v="0"/>
    <x v="2"/>
    <x v="0"/>
    <x v="0"/>
    <s v="2"/>
    <n v="32220824.329812754"/>
  </r>
  <r>
    <x v="9"/>
    <x v="0"/>
    <x v="1"/>
    <s v="Себестоимость продаж"/>
    <x v="1"/>
    <x v="1"/>
    <x v="1"/>
    <x v="0"/>
    <s v="2.1"/>
    <n v="31850146.598557584"/>
  </r>
  <r>
    <x v="9"/>
    <x v="0"/>
    <x v="1"/>
    <s v="Себестоимость продаж"/>
    <x v="1"/>
    <x v="1"/>
    <x v="0"/>
    <x v="1"/>
    <s v="2.1.1"/>
    <n v="12466078.883736517"/>
  </r>
  <r>
    <x v="9"/>
    <x v="0"/>
    <x v="1"/>
    <s v="Себестоимость продаж"/>
    <x v="1"/>
    <x v="1"/>
    <x v="0"/>
    <x v="2"/>
    <s v="2.1.2"/>
    <n v="13356513.089717697"/>
  </r>
  <r>
    <x v="9"/>
    <x v="0"/>
    <x v="1"/>
    <s v="Себестоимость продаж"/>
    <x v="1"/>
    <x v="1"/>
    <x v="0"/>
    <x v="3"/>
    <s v="2.1.3"/>
    <n v="6027554.6251033703"/>
  </r>
  <r>
    <x v="9"/>
    <x v="0"/>
    <x v="1"/>
    <s v="Себестоимость продаж"/>
    <x v="1"/>
    <x v="2"/>
    <x v="1"/>
    <x v="0"/>
    <s v="2.2"/>
    <n v="370677.7312551685"/>
  </r>
  <r>
    <x v="9"/>
    <x v="0"/>
    <x v="1"/>
    <s v="Себестоимость продаж"/>
    <x v="1"/>
    <x v="2"/>
    <x v="0"/>
    <x v="4"/>
    <s v="2.2.1"/>
    <n v="301377.7312551685"/>
  </r>
  <r>
    <x v="9"/>
    <x v="0"/>
    <x v="1"/>
    <s v="Себестоимость продаж"/>
    <x v="1"/>
    <x v="2"/>
    <x v="0"/>
    <x v="5"/>
    <s v="2.2.2"/>
    <n v="69300"/>
  </r>
  <r>
    <x v="9"/>
    <x v="0"/>
    <x v="2"/>
    <s v="Валовая прибыль"/>
    <x v="0"/>
    <x v="2"/>
    <x v="0"/>
    <x v="0"/>
    <s v="3"/>
    <n v="16740662.676871073"/>
  </r>
  <r>
    <x v="9"/>
    <x v="0"/>
    <x v="2"/>
    <s v="Валовая прибыль"/>
    <x v="1"/>
    <x v="1"/>
    <x v="1"/>
    <x v="0"/>
    <s v="3.1"/>
    <n v="16422477.022400141"/>
  </r>
  <r>
    <x v="9"/>
    <x v="0"/>
    <x v="2"/>
    <s v="Валовая прибыль"/>
    <x v="1"/>
    <x v="1"/>
    <x v="0"/>
    <x v="1"/>
    <s v="3.1.1"/>
    <n v="5799238.1620312706"/>
  </r>
  <r>
    <x v="9"/>
    <x v="0"/>
    <x v="2"/>
    <s v="Валовая прибыль"/>
    <x v="1"/>
    <x v="1"/>
    <x v="0"/>
    <x v="2"/>
    <s v="3.1.2"/>
    <n v="6213469.459319219"/>
  </r>
  <r>
    <x v="9"/>
    <x v="0"/>
    <x v="2"/>
    <s v="Валовая прибыль"/>
    <x v="1"/>
    <x v="1"/>
    <x v="0"/>
    <x v="3"/>
    <s v="3.1.3"/>
    <n v="4409769.4010496503"/>
  </r>
  <r>
    <x v="9"/>
    <x v="0"/>
    <x v="2"/>
    <s v="Валовая прибыль"/>
    <x v="1"/>
    <x v="2"/>
    <x v="1"/>
    <x v="0"/>
    <s v="3.2"/>
    <n v="318185.65447093087"/>
  </r>
  <r>
    <x v="9"/>
    <x v="0"/>
    <x v="2"/>
    <s v="Валовая прибыль"/>
    <x v="1"/>
    <x v="2"/>
    <x v="0"/>
    <x v="4"/>
    <s v="3.2.1"/>
    <n v="301377.7312551685"/>
  </r>
  <r>
    <x v="9"/>
    <x v="0"/>
    <x v="2"/>
    <s v="Валовая прибыль"/>
    <x v="1"/>
    <x v="2"/>
    <x v="0"/>
    <x v="5"/>
    <s v="3.2.2"/>
    <n v="16807.923215762421"/>
  </r>
  <r>
    <x v="9"/>
    <x v="0"/>
    <x v="3"/>
    <s v="Управленческие расходы "/>
    <x v="0"/>
    <x v="2"/>
    <x v="0"/>
    <x v="0"/>
    <s v="4"/>
    <n v="735599"/>
  </r>
  <r>
    <x v="9"/>
    <x v="0"/>
    <x v="3"/>
    <s v="Управленческие расходы "/>
    <x v="1"/>
    <x v="3"/>
    <x v="1"/>
    <x v="0"/>
    <s v="4.1"/>
    <n v="150000"/>
  </r>
  <r>
    <x v="9"/>
    <x v="0"/>
    <x v="3"/>
    <s v="Управленческие расходы "/>
    <x v="1"/>
    <x v="4"/>
    <x v="1"/>
    <x v="0"/>
    <s v="4.2"/>
    <n v="457600"/>
  </r>
  <r>
    <x v="9"/>
    <x v="0"/>
    <x v="3"/>
    <s v="Управленческие расходы "/>
    <x v="1"/>
    <x v="4"/>
    <x v="0"/>
    <x v="6"/>
    <s v="4.2.1"/>
    <n v="320000"/>
  </r>
  <r>
    <x v="9"/>
    <x v="0"/>
    <x v="3"/>
    <s v="Управленческие расходы "/>
    <x v="1"/>
    <x v="4"/>
    <x v="0"/>
    <x v="7"/>
    <s v="4.2.2"/>
    <n v="32000"/>
  </r>
  <r>
    <x v="9"/>
    <x v="0"/>
    <x v="3"/>
    <s v="Управленческие расходы "/>
    <x v="1"/>
    <x v="4"/>
    <x v="0"/>
    <x v="8"/>
    <s v="4.2.2"/>
    <n v="105600"/>
  </r>
  <r>
    <x v="9"/>
    <x v="0"/>
    <x v="3"/>
    <s v="Управленческие расходы "/>
    <x v="1"/>
    <x v="5"/>
    <x v="1"/>
    <x v="0"/>
    <s v="4.3"/>
    <n v="72952"/>
  </r>
  <r>
    <x v="9"/>
    <x v="0"/>
    <x v="3"/>
    <s v="Управленческие расходы "/>
    <x v="1"/>
    <x v="5"/>
    <x v="0"/>
    <x v="9"/>
    <s v="4.3.1"/>
    <n v="50000"/>
  </r>
  <r>
    <x v="9"/>
    <x v="0"/>
    <x v="3"/>
    <s v="Управленческие расходы "/>
    <x v="1"/>
    <x v="5"/>
    <x v="0"/>
    <x v="10"/>
    <s v="4.3.2"/>
    <n v="11735"/>
  </r>
  <r>
    <x v="9"/>
    <x v="0"/>
    <x v="3"/>
    <s v="Управленческие расходы "/>
    <x v="1"/>
    <x v="5"/>
    <x v="0"/>
    <x v="11"/>
    <s v="4.3.3"/>
    <n v="11217"/>
  </r>
  <r>
    <x v="9"/>
    <x v="0"/>
    <x v="3"/>
    <s v="Управленческие расходы "/>
    <x v="1"/>
    <x v="6"/>
    <x v="1"/>
    <x v="0"/>
    <s v="4.4"/>
    <n v="5030"/>
  </r>
  <r>
    <x v="9"/>
    <x v="0"/>
    <x v="3"/>
    <s v="Управленческие расходы "/>
    <x v="1"/>
    <x v="7"/>
    <x v="1"/>
    <x v="0"/>
    <s v="4.5"/>
    <n v="50017"/>
  </r>
  <r>
    <x v="9"/>
    <x v="0"/>
    <x v="3"/>
    <s v="Коммерческие расходы"/>
    <x v="0"/>
    <x v="7"/>
    <x v="0"/>
    <x v="0"/>
    <s v="5"/>
    <n v="13631836.901336765"/>
  </r>
  <r>
    <x v="9"/>
    <x v="0"/>
    <x v="3"/>
    <s v="Коммерческие расходы"/>
    <x v="1"/>
    <x v="8"/>
    <x v="1"/>
    <x v="0"/>
    <s v="5.1"/>
    <n v="1250000"/>
  </r>
  <r>
    <x v="9"/>
    <x v="0"/>
    <x v="3"/>
    <s v="Коммерческие расходы"/>
    <x v="1"/>
    <x v="9"/>
    <x v="1"/>
    <x v="0"/>
    <s v="5.2"/>
    <n v="1238737.5"/>
  </r>
  <r>
    <x v="9"/>
    <x v="0"/>
    <x v="3"/>
    <s v="Коммерческие расходы"/>
    <x v="1"/>
    <x v="9"/>
    <x v="0"/>
    <x v="6"/>
    <s v="5.2.1"/>
    <n v="577500"/>
  </r>
  <r>
    <x v="9"/>
    <x v="0"/>
    <x v="3"/>
    <s v="Коммерческие расходы"/>
    <x v="1"/>
    <x v="9"/>
    <x v="0"/>
    <x v="7"/>
    <s v="5.2.2"/>
    <n v="375375"/>
  </r>
  <r>
    <x v="9"/>
    <x v="0"/>
    <x v="3"/>
    <s v="Коммерческие расходы"/>
    <x v="1"/>
    <x v="9"/>
    <x v="0"/>
    <x v="8"/>
    <s v="5.2.3"/>
    <n v="285862.5"/>
  </r>
  <r>
    <x v="9"/>
    <x v="0"/>
    <x v="3"/>
    <s v="Коммерческие расходы"/>
    <x v="1"/>
    <x v="10"/>
    <x v="1"/>
    <x v="0"/>
    <s v="5.3"/>
    <n v="9302682.5312699266"/>
  </r>
  <r>
    <x v="9"/>
    <x v="0"/>
    <x v="3"/>
    <s v="Коммерческие расходы"/>
    <x v="1"/>
    <x v="10"/>
    <x v="0"/>
    <x v="12"/>
    <s v="5.3.1"/>
    <n v="5875378.4408020591"/>
  </r>
  <r>
    <x v="9"/>
    <x v="0"/>
    <x v="3"/>
    <s v="Коммерческие расходы"/>
    <x v="1"/>
    <x v="10"/>
    <x v="0"/>
    <x v="13"/>
    <s v="5.3.2"/>
    <n v="3427304.0904678684"/>
  </r>
  <r>
    <x v="9"/>
    <x v="0"/>
    <x v="3"/>
    <s v="Коммерческие расходы"/>
    <x v="1"/>
    <x v="11"/>
    <x v="1"/>
    <x v="0"/>
    <s v="5.4"/>
    <n v="270000"/>
  </r>
  <r>
    <x v="9"/>
    <x v="0"/>
    <x v="3"/>
    <s v="Коммерческие расходы"/>
    <x v="1"/>
    <x v="12"/>
    <x v="1"/>
    <x v="0"/>
    <s v="5.5"/>
    <n v="250000"/>
  </r>
  <r>
    <x v="9"/>
    <x v="0"/>
    <x v="3"/>
    <s v="Коммерческие расходы"/>
    <x v="1"/>
    <x v="13"/>
    <x v="1"/>
    <x v="0"/>
    <s v="5.6"/>
    <n v="753999.99999999988"/>
  </r>
  <r>
    <x v="9"/>
    <x v="0"/>
    <x v="3"/>
    <s v="Коммерческие расходы"/>
    <x v="1"/>
    <x v="14"/>
    <x v="1"/>
    <x v="0"/>
    <s v="5.7"/>
    <n v="489614.87006683828"/>
  </r>
  <r>
    <x v="9"/>
    <x v="0"/>
    <x v="3"/>
    <s v="Коммерческие расходы"/>
    <x v="1"/>
    <x v="15"/>
    <x v="1"/>
    <x v="0"/>
    <s v="5.8"/>
    <n v="76802"/>
  </r>
  <r>
    <x v="9"/>
    <x v="0"/>
    <x v="4"/>
    <s v="Операционная прибыль"/>
    <x v="0"/>
    <x v="15"/>
    <x v="0"/>
    <x v="0"/>
    <s v="6"/>
    <n v="2373226.7755343076"/>
  </r>
  <r>
    <x v="9"/>
    <x v="0"/>
    <x v="5"/>
    <s v="Прочие доходы"/>
    <x v="0"/>
    <x v="15"/>
    <x v="0"/>
    <x v="0"/>
    <s v="7"/>
    <n v="5000"/>
  </r>
  <r>
    <x v="9"/>
    <x v="0"/>
    <x v="5"/>
    <s v="Прочие доходы"/>
    <x v="1"/>
    <x v="19"/>
    <x v="1"/>
    <x v="0"/>
    <s v="7.1"/>
    <n v="5000"/>
  </r>
  <r>
    <x v="9"/>
    <x v="0"/>
    <x v="6"/>
    <s v="Прочие расходы"/>
    <x v="0"/>
    <x v="16"/>
    <x v="0"/>
    <x v="0"/>
    <s v="8"/>
    <n v="1881637"/>
  </r>
  <r>
    <x v="9"/>
    <x v="0"/>
    <x v="6"/>
    <s v="Прочие расходы"/>
    <x v="1"/>
    <x v="17"/>
    <x v="1"/>
    <x v="0"/>
    <s v="8.1"/>
    <n v="1881637"/>
  </r>
  <r>
    <x v="9"/>
    <x v="0"/>
    <x v="7"/>
    <s v="Прибыль до налогообложения"/>
    <x v="0"/>
    <x v="18"/>
    <x v="0"/>
    <x v="0"/>
    <s v="9"/>
    <n v="496589.77553430758"/>
  </r>
  <r>
    <x v="9"/>
    <x v="0"/>
    <x v="8"/>
    <s v="Налог на прибыль"/>
    <x v="0"/>
    <x v="18"/>
    <x v="0"/>
    <x v="0"/>
    <s v="11"/>
    <n v="99317.955106861526"/>
  </r>
  <r>
    <x v="9"/>
    <x v="0"/>
    <x v="9"/>
    <s v="Чистая прибыль"/>
    <x v="0"/>
    <x v="18"/>
    <x v="0"/>
    <x v="0"/>
    <s v="12"/>
    <n v="397271.82042744604"/>
  </r>
  <r>
    <x v="9"/>
    <x v="1"/>
    <x v="0"/>
    <s v="Выручка"/>
    <x v="0"/>
    <x v="0"/>
    <x v="0"/>
    <x v="0"/>
    <s v="1"/>
    <n v="51932283.418895818"/>
  </r>
  <r>
    <x v="9"/>
    <x v="1"/>
    <x v="0"/>
    <s v="Выручка"/>
    <x v="1"/>
    <x v="1"/>
    <x v="1"/>
    <x v="0"/>
    <s v="1.1"/>
    <n v="51195074.348280579"/>
  </r>
  <r>
    <x v="9"/>
    <x v="1"/>
    <x v="0"/>
    <s v="Выручка"/>
    <x v="1"/>
    <x v="1"/>
    <x v="0"/>
    <x v="1"/>
    <s v="1.1.1"/>
    <n v="21331280.978450239"/>
  </r>
  <r>
    <x v="9"/>
    <x v="1"/>
    <x v="0"/>
    <s v="Выручка"/>
    <x v="1"/>
    <x v="1"/>
    <x v="0"/>
    <x v="2"/>
    <s v="1.1.2"/>
    <n v="19624778.500174221"/>
  </r>
  <r>
    <x v="9"/>
    <x v="1"/>
    <x v="0"/>
    <s v="Выручка"/>
    <x v="1"/>
    <x v="1"/>
    <x v="0"/>
    <x v="3"/>
    <s v="1.1.3"/>
    <n v="10239014.869656114"/>
  </r>
  <r>
    <x v="9"/>
    <x v="1"/>
    <x v="0"/>
    <s v="Выручка"/>
    <x v="1"/>
    <x v="2"/>
    <x v="1"/>
    <x v="0"/>
    <s v="1.2"/>
    <n v="737209.07061524026"/>
  </r>
  <r>
    <x v="9"/>
    <x v="1"/>
    <x v="0"/>
    <s v="Выручка"/>
    <x v="1"/>
    <x v="2"/>
    <x v="0"/>
    <x v="4"/>
    <s v="1.2.1"/>
    <n v="645057.93678833521"/>
  </r>
  <r>
    <x v="9"/>
    <x v="1"/>
    <x v="0"/>
    <s v="Выручка"/>
    <x v="1"/>
    <x v="2"/>
    <x v="0"/>
    <x v="5"/>
    <s v="1.2.2"/>
    <n v="92151.133826905047"/>
  </r>
  <r>
    <x v="9"/>
    <x v="1"/>
    <x v="1"/>
    <s v="Себестоимость продаж"/>
    <x v="0"/>
    <x v="2"/>
    <x v="0"/>
    <x v="0"/>
    <s v="2"/>
    <n v="31999587.231022596"/>
  </r>
  <r>
    <x v="9"/>
    <x v="1"/>
    <x v="1"/>
    <s v="Себестоимость продаж"/>
    <x v="1"/>
    <x v="1"/>
    <x v="1"/>
    <x v="0"/>
    <s v="2.1"/>
    <n v="31607838.902628429"/>
  </r>
  <r>
    <x v="9"/>
    <x v="1"/>
    <x v="1"/>
    <s v="Себестоимость продаж"/>
    <x v="1"/>
    <x v="1"/>
    <x v="0"/>
    <x v="1"/>
    <s v="2.1.1"/>
    <n v="13588025.983272802"/>
  </r>
  <r>
    <x v="9"/>
    <x v="1"/>
    <x v="1"/>
    <s v="Себестоимость продаж"/>
    <x v="1"/>
    <x v="1"/>
    <x v="0"/>
    <x v="2"/>
    <s v="2.1.2"/>
    <n v="12500983.904610978"/>
  </r>
  <r>
    <x v="9"/>
    <x v="1"/>
    <x v="1"/>
    <s v="Себестоимость продаж"/>
    <x v="1"/>
    <x v="1"/>
    <x v="0"/>
    <x v="3"/>
    <s v="2.1.3"/>
    <n v="5518829.0147446459"/>
  </r>
  <r>
    <x v="9"/>
    <x v="1"/>
    <x v="1"/>
    <s v="Себестоимость продаж"/>
    <x v="1"/>
    <x v="2"/>
    <x v="1"/>
    <x v="0"/>
    <s v="2.2"/>
    <n v="391748.32839416759"/>
  </r>
  <r>
    <x v="9"/>
    <x v="1"/>
    <x v="1"/>
    <s v="Себестоимость продаж"/>
    <x v="1"/>
    <x v="2"/>
    <x v="0"/>
    <x v="4"/>
    <s v="2.2.1"/>
    <n v="322528.9683941676"/>
  </r>
  <r>
    <x v="9"/>
    <x v="1"/>
    <x v="1"/>
    <s v="Себестоимость продаж"/>
    <x v="1"/>
    <x v="2"/>
    <x v="0"/>
    <x v="5"/>
    <s v="2.2.2"/>
    <n v="69219.360000000015"/>
  </r>
  <r>
    <x v="9"/>
    <x v="1"/>
    <x v="2"/>
    <s v="Валовая прибыль"/>
    <x v="0"/>
    <x v="2"/>
    <x v="0"/>
    <x v="0"/>
    <s v="3"/>
    <n v="19932696.187873222"/>
  </r>
  <r>
    <x v="9"/>
    <x v="1"/>
    <x v="2"/>
    <s v="Валовая прибыль"/>
    <x v="1"/>
    <x v="1"/>
    <x v="1"/>
    <x v="0"/>
    <s v="3.1"/>
    <n v="19587235.44565215"/>
  </r>
  <r>
    <x v="9"/>
    <x v="1"/>
    <x v="2"/>
    <s v="Валовая прибыль"/>
    <x v="1"/>
    <x v="1"/>
    <x v="0"/>
    <x v="1"/>
    <s v="3.1.1"/>
    <n v="7743254.9951774366"/>
  </r>
  <r>
    <x v="9"/>
    <x v="1"/>
    <x v="2"/>
    <s v="Валовая прибыль"/>
    <x v="1"/>
    <x v="1"/>
    <x v="0"/>
    <x v="2"/>
    <s v="3.1.2"/>
    <n v="7123794.5955632422"/>
  </r>
  <r>
    <x v="9"/>
    <x v="1"/>
    <x v="2"/>
    <s v="Валовая прибыль"/>
    <x v="1"/>
    <x v="1"/>
    <x v="0"/>
    <x v="3"/>
    <s v="3.1.3"/>
    <n v="4720185.854911468"/>
  </r>
  <r>
    <x v="9"/>
    <x v="1"/>
    <x v="2"/>
    <s v="Валовая прибыль"/>
    <x v="1"/>
    <x v="2"/>
    <x v="1"/>
    <x v="0"/>
    <s v="3.2"/>
    <n v="345460.74222107267"/>
  </r>
  <r>
    <x v="9"/>
    <x v="1"/>
    <x v="2"/>
    <s v="Валовая прибыль"/>
    <x v="1"/>
    <x v="2"/>
    <x v="0"/>
    <x v="4"/>
    <s v="3.2.1"/>
    <n v="322528.9683941676"/>
  </r>
  <r>
    <x v="9"/>
    <x v="1"/>
    <x v="2"/>
    <s v="Валовая прибыль"/>
    <x v="1"/>
    <x v="2"/>
    <x v="0"/>
    <x v="5"/>
    <s v="3.2.2"/>
    <n v="22931.773826905031"/>
  </r>
  <r>
    <x v="9"/>
    <x v="1"/>
    <x v="3"/>
    <s v="Управленческие расходы "/>
    <x v="0"/>
    <x v="2"/>
    <x v="0"/>
    <x v="0"/>
    <s v="4"/>
    <n v="730985"/>
  </r>
  <r>
    <x v="9"/>
    <x v="1"/>
    <x v="3"/>
    <s v="Управленческие расходы "/>
    <x v="1"/>
    <x v="3"/>
    <x v="1"/>
    <x v="0"/>
    <s v="4.1"/>
    <n v="160000"/>
  </r>
  <r>
    <x v="9"/>
    <x v="1"/>
    <x v="3"/>
    <s v="Управленческие расходы "/>
    <x v="1"/>
    <x v="4"/>
    <x v="1"/>
    <x v="0"/>
    <s v="4.2"/>
    <n v="400400"/>
  </r>
  <r>
    <x v="9"/>
    <x v="1"/>
    <x v="3"/>
    <s v="Управленческие расходы "/>
    <x v="1"/>
    <x v="4"/>
    <x v="0"/>
    <x v="6"/>
    <s v="4.2.1"/>
    <n v="280000"/>
  </r>
  <r>
    <x v="9"/>
    <x v="1"/>
    <x v="3"/>
    <s v="Управленческие расходы "/>
    <x v="1"/>
    <x v="4"/>
    <x v="0"/>
    <x v="7"/>
    <s v="4.2.2"/>
    <n v="28000"/>
  </r>
  <r>
    <x v="9"/>
    <x v="1"/>
    <x v="3"/>
    <s v="Управленческие расходы "/>
    <x v="1"/>
    <x v="4"/>
    <x v="0"/>
    <x v="8"/>
    <s v="4.2.2"/>
    <n v="92400"/>
  </r>
  <r>
    <x v="9"/>
    <x v="1"/>
    <x v="3"/>
    <s v="Управленческие расходы "/>
    <x v="1"/>
    <x v="5"/>
    <x v="1"/>
    <x v="0"/>
    <s v="4.3"/>
    <n v="103397"/>
  </r>
  <r>
    <x v="9"/>
    <x v="1"/>
    <x v="3"/>
    <s v="Управленческие расходы "/>
    <x v="1"/>
    <x v="5"/>
    <x v="0"/>
    <x v="9"/>
    <s v="4.3.1"/>
    <n v="41647"/>
  </r>
  <r>
    <x v="9"/>
    <x v="1"/>
    <x v="3"/>
    <s v="Управленческие расходы "/>
    <x v="1"/>
    <x v="5"/>
    <x v="0"/>
    <x v="10"/>
    <s v="4.3.2"/>
    <n v="45364"/>
  </r>
  <r>
    <x v="9"/>
    <x v="1"/>
    <x v="3"/>
    <s v="Управленческие расходы "/>
    <x v="1"/>
    <x v="5"/>
    <x v="0"/>
    <x v="11"/>
    <s v="4.3.3"/>
    <n v="16386"/>
  </r>
  <r>
    <x v="9"/>
    <x v="1"/>
    <x v="3"/>
    <s v="Управленческие расходы "/>
    <x v="1"/>
    <x v="6"/>
    <x v="1"/>
    <x v="0"/>
    <s v="4.4"/>
    <n v="19486"/>
  </r>
  <r>
    <x v="9"/>
    <x v="1"/>
    <x v="3"/>
    <s v="Управленческие расходы "/>
    <x v="1"/>
    <x v="7"/>
    <x v="1"/>
    <x v="0"/>
    <s v="4.5"/>
    <n v="47702"/>
  </r>
  <r>
    <x v="9"/>
    <x v="1"/>
    <x v="3"/>
    <s v="Коммерческие расходы"/>
    <x v="0"/>
    <x v="7"/>
    <x v="0"/>
    <x v="0"/>
    <s v="5"/>
    <n v="14699754.683779163"/>
  </r>
  <r>
    <x v="9"/>
    <x v="1"/>
    <x v="3"/>
    <s v="Коммерческие расходы"/>
    <x v="1"/>
    <x v="8"/>
    <x v="1"/>
    <x v="0"/>
    <s v="5.1"/>
    <n v="1250000"/>
  </r>
  <r>
    <x v="9"/>
    <x v="1"/>
    <x v="3"/>
    <s v="Коммерческие расходы"/>
    <x v="1"/>
    <x v="9"/>
    <x v="1"/>
    <x v="0"/>
    <s v="5.2"/>
    <n v="1246245"/>
  </r>
  <r>
    <x v="9"/>
    <x v="1"/>
    <x v="3"/>
    <s v="Коммерческие расходы"/>
    <x v="1"/>
    <x v="9"/>
    <x v="0"/>
    <x v="6"/>
    <s v="5.2.1"/>
    <n v="577500"/>
  </r>
  <r>
    <x v="9"/>
    <x v="1"/>
    <x v="3"/>
    <s v="Коммерческие расходы"/>
    <x v="1"/>
    <x v="9"/>
    <x v="0"/>
    <x v="7"/>
    <s v="5.2.2"/>
    <n v="381150"/>
  </r>
  <r>
    <x v="9"/>
    <x v="1"/>
    <x v="3"/>
    <s v="Коммерческие расходы"/>
    <x v="1"/>
    <x v="9"/>
    <x v="0"/>
    <x v="8"/>
    <s v="5.2.3"/>
    <n v="287595"/>
  </r>
  <r>
    <x v="9"/>
    <x v="1"/>
    <x v="3"/>
    <s v="Коммерческие расходы"/>
    <x v="1"/>
    <x v="10"/>
    <x v="1"/>
    <x v="0"/>
    <s v="5.3"/>
    <n v="9867133.8495902047"/>
  </r>
  <r>
    <x v="9"/>
    <x v="1"/>
    <x v="3"/>
    <s v="Коммерческие расходы"/>
    <x v="1"/>
    <x v="10"/>
    <x v="0"/>
    <x v="12"/>
    <s v="5.3.1"/>
    <n v="6231874.010267498"/>
  </r>
  <r>
    <x v="9"/>
    <x v="1"/>
    <x v="3"/>
    <s v="Коммерческие расходы"/>
    <x v="1"/>
    <x v="10"/>
    <x v="0"/>
    <x v="13"/>
    <s v="5.3.2"/>
    <n v="3635259.8393227076"/>
  </r>
  <r>
    <x v="9"/>
    <x v="1"/>
    <x v="3"/>
    <s v="Коммерческие расходы"/>
    <x v="1"/>
    <x v="11"/>
    <x v="1"/>
    <x v="0"/>
    <s v="5.4"/>
    <n v="270000"/>
  </r>
  <r>
    <x v="9"/>
    <x v="1"/>
    <x v="3"/>
    <s v="Коммерческие расходы"/>
    <x v="1"/>
    <x v="12"/>
    <x v="1"/>
    <x v="0"/>
    <s v="5.5"/>
    <n v="250000"/>
  </r>
  <r>
    <x v="9"/>
    <x v="1"/>
    <x v="3"/>
    <s v="Коммерческие расходы"/>
    <x v="1"/>
    <x v="13"/>
    <x v="1"/>
    <x v="0"/>
    <s v="5.6"/>
    <n v="1163000"/>
  </r>
  <r>
    <x v="9"/>
    <x v="1"/>
    <x v="3"/>
    <s v="Коммерческие расходы"/>
    <x v="1"/>
    <x v="14"/>
    <x v="1"/>
    <x v="0"/>
    <s v="5.7"/>
    <n v="519322.83418895822"/>
  </r>
  <r>
    <x v="9"/>
    <x v="1"/>
    <x v="3"/>
    <s v="Коммерческие расходы"/>
    <x v="1"/>
    <x v="15"/>
    <x v="1"/>
    <x v="0"/>
    <s v="5.8"/>
    <n v="134053"/>
  </r>
  <r>
    <x v="9"/>
    <x v="1"/>
    <x v="4"/>
    <s v="Операционная прибыль"/>
    <x v="0"/>
    <x v="15"/>
    <x v="0"/>
    <x v="0"/>
    <s v="6"/>
    <n v="4501956.5040940586"/>
  </r>
  <r>
    <x v="9"/>
    <x v="1"/>
    <x v="5"/>
    <s v="Прочие доходы"/>
    <x v="0"/>
    <x v="15"/>
    <x v="0"/>
    <x v="0"/>
    <s v="7"/>
    <n v="5366"/>
  </r>
  <r>
    <x v="9"/>
    <x v="1"/>
    <x v="5"/>
    <s v="Прочие доходы"/>
    <x v="1"/>
    <x v="19"/>
    <x v="1"/>
    <x v="0"/>
    <s v="7.1"/>
    <n v="5366"/>
  </r>
  <r>
    <x v="9"/>
    <x v="1"/>
    <x v="6"/>
    <s v="Прочие расходы"/>
    <x v="0"/>
    <x v="16"/>
    <x v="0"/>
    <x v="0"/>
    <s v="8"/>
    <n v="1978406"/>
  </r>
  <r>
    <x v="9"/>
    <x v="1"/>
    <x v="6"/>
    <s v="Прочие расходы"/>
    <x v="1"/>
    <x v="17"/>
    <x v="1"/>
    <x v="0"/>
    <s v="8.1"/>
    <n v="1978406"/>
  </r>
  <r>
    <x v="9"/>
    <x v="1"/>
    <x v="7"/>
    <s v="Прибыль до налогообложения"/>
    <x v="0"/>
    <x v="18"/>
    <x v="0"/>
    <x v="0"/>
    <s v="9"/>
    <n v="2528916.5040940586"/>
  </r>
  <r>
    <x v="9"/>
    <x v="1"/>
    <x v="8"/>
    <s v="Налог на прибыль"/>
    <x v="0"/>
    <x v="18"/>
    <x v="0"/>
    <x v="0"/>
    <s v="11"/>
    <n v="505783.30081881175"/>
  </r>
  <r>
    <x v="9"/>
    <x v="1"/>
    <x v="9"/>
    <s v="Чистая прибыль"/>
    <x v="0"/>
    <x v="18"/>
    <x v="0"/>
    <x v="0"/>
    <s v="12"/>
    <n v="2023133.203275247"/>
  </r>
  <r>
    <x v="10"/>
    <x v="0"/>
    <x v="0"/>
    <s v="Выручка"/>
    <x v="0"/>
    <x v="0"/>
    <x v="0"/>
    <x v="0"/>
    <s v="1"/>
    <n v="53868407.23449368"/>
  </r>
  <r>
    <x v="10"/>
    <x v="0"/>
    <x v="0"/>
    <s v="Выручка"/>
    <x v="1"/>
    <x v="1"/>
    <x v="1"/>
    <x v="0"/>
    <s v="1.1"/>
    <n v="53110505.960250109"/>
  </r>
  <r>
    <x v="10"/>
    <x v="0"/>
    <x v="0"/>
    <s v="Выручка"/>
    <x v="1"/>
    <x v="1"/>
    <x v="0"/>
    <x v="1"/>
    <s v="1.1.1"/>
    <n v="20095867.120094635"/>
  </r>
  <r>
    <x v="10"/>
    <x v="0"/>
    <x v="0"/>
    <s v="Выручка"/>
    <x v="1"/>
    <x v="1"/>
    <x v="0"/>
    <x v="2"/>
    <s v="1.1.2"/>
    <n v="21531286.200101394"/>
  </r>
  <r>
    <x v="10"/>
    <x v="0"/>
    <x v="0"/>
    <s v="Выручка"/>
    <x v="1"/>
    <x v="1"/>
    <x v="0"/>
    <x v="3"/>
    <s v="1.1.3"/>
    <n v="11483352.640054077"/>
  </r>
  <r>
    <x v="10"/>
    <x v="0"/>
    <x v="0"/>
    <s v="Выручка"/>
    <x v="1"/>
    <x v="2"/>
    <x v="1"/>
    <x v="0"/>
    <s v="1.2"/>
    <n v="757901.27424356912"/>
  </r>
  <r>
    <x v="10"/>
    <x v="0"/>
    <x v="0"/>
    <s v="Выручка"/>
    <x v="1"/>
    <x v="2"/>
    <x v="0"/>
    <x v="4"/>
    <s v="1.2.1"/>
    <n v="663163.61496312299"/>
  </r>
  <r>
    <x v="10"/>
    <x v="0"/>
    <x v="0"/>
    <s v="Выручка"/>
    <x v="1"/>
    <x v="2"/>
    <x v="0"/>
    <x v="5"/>
    <s v="1.2.2"/>
    <n v="94737.65928044614"/>
  </r>
  <r>
    <x v="10"/>
    <x v="0"/>
    <x v="1"/>
    <s v="Себестоимость продаж"/>
    <x v="0"/>
    <x v="2"/>
    <x v="0"/>
    <x v="0"/>
    <s v="2"/>
    <n v="35449980.098146588"/>
  </r>
  <r>
    <x v="10"/>
    <x v="0"/>
    <x v="1"/>
    <s v="Себестоимость продаж"/>
    <x v="1"/>
    <x v="1"/>
    <x v="1"/>
    <x v="0"/>
    <s v="2.1"/>
    <n v="35042168.290665023"/>
  </r>
  <r>
    <x v="10"/>
    <x v="0"/>
    <x v="1"/>
    <s v="Себестоимость продаж"/>
    <x v="1"/>
    <x v="1"/>
    <x v="0"/>
    <x v="1"/>
    <s v="2.1.1"/>
    <n v="13715429.309464591"/>
  </r>
  <r>
    <x v="10"/>
    <x v="0"/>
    <x v="1"/>
    <s v="Себестоимость продаж"/>
    <x v="1"/>
    <x v="1"/>
    <x v="0"/>
    <x v="2"/>
    <s v="2.1.2"/>
    <n v="14695102.831569204"/>
  </r>
  <r>
    <x v="10"/>
    <x v="0"/>
    <x v="1"/>
    <s v="Себестоимость продаж"/>
    <x v="1"/>
    <x v="1"/>
    <x v="0"/>
    <x v="3"/>
    <s v="2.1.3"/>
    <n v="6631636.1496312311"/>
  </r>
  <r>
    <x v="10"/>
    <x v="0"/>
    <x v="1"/>
    <s v="Себестоимость продаж"/>
    <x v="1"/>
    <x v="2"/>
    <x v="1"/>
    <x v="0"/>
    <s v="2.2"/>
    <n v="407811.8074815615"/>
  </r>
  <r>
    <x v="10"/>
    <x v="0"/>
    <x v="1"/>
    <s v="Себестоимость продаж"/>
    <x v="1"/>
    <x v="2"/>
    <x v="0"/>
    <x v="4"/>
    <s v="2.2.1"/>
    <n v="331581.8074815615"/>
  </r>
  <r>
    <x v="10"/>
    <x v="0"/>
    <x v="1"/>
    <s v="Себестоимость продаж"/>
    <x v="1"/>
    <x v="2"/>
    <x v="0"/>
    <x v="5"/>
    <s v="2.2.2"/>
    <n v="76230.000000000015"/>
  </r>
  <r>
    <x v="10"/>
    <x v="0"/>
    <x v="2"/>
    <s v="Валовая прибыль"/>
    <x v="0"/>
    <x v="2"/>
    <x v="0"/>
    <x v="0"/>
    <s v="3"/>
    <n v="18418427.136347093"/>
  </r>
  <r>
    <x v="10"/>
    <x v="0"/>
    <x v="2"/>
    <s v="Валовая прибыль"/>
    <x v="1"/>
    <x v="1"/>
    <x v="1"/>
    <x v="0"/>
    <s v="3.1"/>
    <n v="18068337.669585086"/>
  </r>
  <r>
    <x v="10"/>
    <x v="0"/>
    <x v="2"/>
    <s v="Валовая прибыль"/>
    <x v="1"/>
    <x v="1"/>
    <x v="0"/>
    <x v="1"/>
    <s v="3.1.1"/>
    <n v="6380437.810630044"/>
  </r>
  <r>
    <x v="10"/>
    <x v="0"/>
    <x v="2"/>
    <s v="Валовая прибыль"/>
    <x v="1"/>
    <x v="1"/>
    <x v="0"/>
    <x v="2"/>
    <s v="3.1.2"/>
    <n v="6836183.3685321901"/>
  </r>
  <r>
    <x v="10"/>
    <x v="0"/>
    <x v="2"/>
    <s v="Валовая прибыль"/>
    <x v="1"/>
    <x v="1"/>
    <x v="0"/>
    <x v="3"/>
    <s v="3.1.3"/>
    <n v="4851716.4904228458"/>
  </r>
  <r>
    <x v="10"/>
    <x v="0"/>
    <x v="2"/>
    <s v="Валовая прибыль"/>
    <x v="1"/>
    <x v="2"/>
    <x v="1"/>
    <x v="0"/>
    <s v="3.2"/>
    <n v="350089.46676200762"/>
  </r>
  <r>
    <x v="10"/>
    <x v="0"/>
    <x v="2"/>
    <s v="Валовая прибыль"/>
    <x v="1"/>
    <x v="2"/>
    <x v="0"/>
    <x v="4"/>
    <s v="3.2.1"/>
    <n v="331581.8074815615"/>
  </r>
  <r>
    <x v="10"/>
    <x v="0"/>
    <x v="2"/>
    <s v="Валовая прибыль"/>
    <x v="1"/>
    <x v="2"/>
    <x v="0"/>
    <x v="5"/>
    <s v="3.2.2"/>
    <n v="18507.659280446125"/>
  </r>
  <r>
    <x v="10"/>
    <x v="0"/>
    <x v="3"/>
    <s v="Управленческие расходы "/>
    <x v="0"/>
    <x v="2"/>
    <x v="0"/>
    <x v="0"/>
    <s v="4"/>
    <n v="797715"/>
  </r>
  <r>
    <x v="10"/>
    <x v="0"/>
    <x v="3"/>
    <s v="Управленческие расходы "/>
    <x v="1"/>
    <x v="3"/>
    <x v="1"/>
    <x v="0"/>
    <s v="4.1"/>
    <n v="150000"/>
  </r>
  <r>
    <x v="10"/>
    <x v="0"/>
    <x v="3"/>
    <s v="Управленческие расходы "/>
    <x v="1"/>
    <x v="4"/>
    <x v="1"/>
    <x v="0"/>
    <s v="4.2"/>
    <n v="457600"/>
  </r>
  <r>
    <x v="10"/>
    <x v="0"/>
    <x v="3"/>
    <s v="Управленческие расходы "/>
    <x v="1"/>
    <x v="4"/>
    <x v="0"/>
    <x v="6"/>
    <s v="4.2.1"/>
    <n v="320000"/>
  </r>
  <r>
    <x v="10"/>
    <x v="0"/>
    <x v="3"/>
    <s v="Управленческие расходы "/>
    <x v="1"/>
    <x v="4"/>
    <x v="0"/>
    <x v="7"/>
    <s v="4.2.2"/>
    <n v="32000"/>
  </r>
  <r>
    <x v="10"/>
    <x v="0"/>
    <x v="3"/>
    <s v="Управленческие расходы "/>
    <x v="1"/>
    <x v="4"/>
    <x v="0"/>
    <x v="8"/>
    <s v="4.2.2"/>
    <n v="105600"/>
  </r>
  <r>
    <x v="10"/>
    <x v="0"/>
    <x v="3"/>
    <s v="Управленческие расходы "/>
    <x v="1"/>
    <x v="5"/>
    <x v="1"/>
    <x v="0"/>
    <s v="4.3"/>
    <n v="108960"/>
  </r>
  <r>
    <x v="10"/>
    <x v="0"/>
    <x v="3"/>
    <s v="Управленческие расходы "/>
    <x v="1"/>
    <x v="5"/>
    <x v="0"/>
    <x v="9"/>
    <s v="4.3.1"/>
    <n v="50000"/>
  </r>
  <r>
    <x v="10"/>
    <x v="0"/>
    <x v="3"/>
    <s v="Управленческие расходы "/>
    <x v="1"/>
    <x v="5"/>
    <x v="0"/>
    <x v="10"/>
    <s v="4.3.2"/>
    <n v="28003"/>
  </r>
  <r>
    <x v="10"/>
    <x v="0"/>
    <x v="3"/>
    <s v="Управленческие расходы "/>
    <x v="1"/>
    <x v="5"/>
    <x v="0"/>
    <x v="11"/>
    <s v="4.3.3"/>
    <n v="30957"/>
  </r>
  <r>
    <x v="10"/>
    <x v="0"/>
    <x v="3"/>
    <s v="Управленческие расходы "/>
    <x v="1"/>
    <x v="6"/>
    <x v="1"/>
    <x v="0"/>
    <s v="4.4"/>
    <n v="33186"/>
  </r>
  <r>
    <x v="10"/>
    <x v="0"/>
    <x v="3"/>
    <s v="Управленческие расходы "/>
    <x v="1"/>
    <x v="7"/>
    <x v="1"/>
    <x v="0"/>
    <s v="4.5"/>
    <n v="47969"/>
  </r>
  <r>
    <x v="10"/>
    <x v="0"/>
    <x v="3"/>
    <s v="Коммерческие расходы"/>
    <x v="0"/>
    <x v="7"/>
    <x v="0"/>
    <x v="0"/>
    <s v="5"/>
    <n v="14758257.946898736"/>
  </r>
  <r>
    <x v="10"/>
    <x v="0"/>
    <x v="3"/>
    <s v="Коммерческие расходы"/>
    <x v="1"/>
    <x v="8"/>
    <x v="1"/>
    <x v="0"/>
    <s v="5.1"/>
    <n v="1250000"/>
  </r>
  <r>
    <x v="10"/>
    <x v="0"/>
    <x v="3"/>
    <s v="Коммерческие расходы"/>
    <x v="1"/>
    <x v="9"/>
    <x v="1"/>
    <x v="0"/>
    <s v="5.2"/>
    <n v="1238737.5"/>
  </r>
  <r>
    <x v="10"/>
    <x v="0"/>
    <x v="3"/>
    <s v="Коммерческие расходы"/>
    <x v="1"/>
    <x v="9"/>
    <x v="0"/>
    <x v="6"/>
    <s v="5.2.1"/>
    <n v="577500"/>
  </r>
  <r>
    <x v="10"/>
    <x v="0"/>
    <x v="3"/>
    <s v="Коммерческие расходы"/>
    <x v="1"/>
    <x v="9"/>
    <x v="0"/>
    <x v="7"/>
    <s v="5.2.2"/>
    <n v="375375"/>
  </r>
  <r>
    <x v="10"/>
    <x v="0"/>
    <x v="3"/>
    <s v="Коммерческие расходы"/>
    <x v="1"/>
    <x v="9"/>
    <x v="0"/>
    <x v="8"/>
    <s v="5.2.3"/>
    <n v="285862.5"/>
  </r>
  <r>
    <x v="10"/>
    <x v="0"/>
    <x v="3"/>
    <s v="Коммерческие расходы"/>
    <x v="1"/>
    <x v="10"/>
    <x v="1"/>
    <x v="0"/>
    <s v="5.3"/>
    <n v="10234997.3745538"/>
  </r>
  <r>
    <x v="10"/>
    <x v="0"/>
    <x v="3"/>
    <s v="Коммерческие расходы"/>
    <x v="1"/>
    <x v="10"/>
    <x v="0"/>
    <x v="12"/>
    <s v="5.3.1"/>
    <n v="6464208.8681392418"/>
  </r>
  <r>
    <x v="10"/>
    <x v="0"/>
    <x v="3"/>
    <s v="Коммерческие расходы"/>
    <x v="1"/>
    <x v="10"/>
    <x v="0"/>
    <x v="13"/>
    <s v="5.3.2"/>
    <n v="3770788.5064145578"/>
  </r>
  <r>
    <x v="10"/>
    <x v="0"/>
    <x v="3"/>
    <s v="Коммерческие расходы"/>
    <x v="1"/>
    <x v="11"/>
    <x v="1"/>
    <x v="0"/>
    <s v="5.4"/>
    <n v="270000"/>
  </r>
  <r>
    <x v="10"/>
    <x v="0"/>
    <x v="3"/>
    <s v="Коммерческие расходы"/>
    <x v="1"/>
    <x v="12"/>
    <x v="1"/>
    <x v="0"/>
    <s v="5.5"/>
    <n v="250000"/>
  </r>
  <r>
    <x v="10"/>
    <x v="0"/>
    <x v="3"/>
    <s v="Коммерческие расходы"/>
    <x v="1"/>
    <x v="13"/>
    <x v="1"/>
    <x v="0"/>
    <s v="5.6"/>
    <n v="880000"/>
  </r>
  <r>
    <x v="10"/>
    <x v="0"/>
    <x v="3"/>
    <s v="Коммерческие расходы"/>
    <x v="1"/>
    <x v="14"/>
    <x v="1"/>
    <x v="0"/>
    <s v="5.7"/>
    <n v="538684.07234493678"/>
  </r>
  <r>
    <x v="10"/>
    <x v="0"/>
    <x v="3"/>
    <s v="Коммерческие расходы"/>
    <x v="1"/>
    <x v="15"/>
    <x v="1"/>
    <x v="0"/>
    <s v="5.8"/>
    <n v="95839"/>
  </r>
  <r>
    <x v="10"/>
    <x v="0"/>
    <x v="4"/>
    <s v="Операционная прибыль"/>
    <x v="0"/>
    <x v="15"/>
    <x v="0"/>
    <x v="0"/>
    <s v="6"/>
    <n v="2862454.1894483566"/>
  </r>
  <r>
    <x v="10"/>
    <x v="0"/>
    <x v="5"/>
    <s v="Прочие доходы"/>
    <x v="0"/>
    <x v="15"/>
    <x v="0"/>
    <x v="0"/>
    <s v="7"/>
    <n v="0"/>
  </r>
  <r>
    <x v="10"/>
    <x v="0"/>
    <x v="6"/>
    <s v="Прочие расходы"/>
    <x v="0"/>
    <x v="16"/>
    <x v="0"/>
    <x v="0"/>
    <s v="8"/>
    <n v="2128591"/>
  </r>
  <r>
    <x v="10"/>
    <x v="0"/>
    <x v="6"/>
    <s v="Прочие расходы"/>
    <x v="1"/>
    <x v="17"/>
    <x v="1"/>
    <x v="0"/>
    <s v="8.1"/>
    <n v="2128591"/>
  </r>
  <r>
    <x v="10"/>
    <x v="0"/>
    <x v="7"/>
    <s v="Прибыль до налогообложения"/>
    <x v="0"/>
    <x v="18"/>
    <x v="0"/>
    <x v="0"/>
    <s v="9"/>
    <n v="733863.18944835663"/>
  </r>
  <r>
    <x v="10"/>
    <x v="0"/>
    <x v="8"/>
    <s v="Налог на прибыль"/>
    <x v="0"/>
    <x v="18"/>
    <x v="0"/>
    <x v="0"/>
    <s v="11"/>
    <n v="146772.63788967134"/>
  </r>
  <r>
    <x v="10"/>
    <x v="0"/>
    <x v="9"/>
    <s v="Чистая прибыль"/>
    <x v="0"/>
    <x v="18"/>
    <x v="0"/>
    <x v="0"/>
    <s v="12"/>
    <n v="587090.55155868526"/>
  </r>
  <r>
    <x v="10"/>
    <x v="1"/>
    <x v="0"/>
    <s v="Выручка"/>
    <x v="0"/>
    <x v="0"/>
    <x v="0"/>
    <x v="0"/>
    <s v="1"/>
    <n v="51370823.968692467"/>
  </r>
  <r>
    <x v="10"/>
    <x v="1"/>
    <x v="0"/>
    <s v="Выручка"/>
    <x v="1"/>
    <x v="1"/>
    <x v="1"/>
    <x v="0"/>
    <s v="1.1"/>
    <n v="50641585.142638475"/>
  </r>
  <r>
    <x v="10"/>
    <x v="1"/>
    <x v="0"/>
    <s v="Выручка"/>
    <x v="1"/>
    <x v="1"/>
    <x v="0"/>
    <x v="1"/>
    <s v="1.1.1"/>
    <n v="21100660.476099364"/>
  </r>
  <r>
    <x v="10"/>
    <x v="1"/>
    <x v="0"/>
    <s v="Выручка"/>
    <x v="1"/>
    <x v="1"/>
    <x v="0"/>
    <x v="2"/>
    <s v="1.1.2"/>
    <n v="19412607.638011418"/>
  </r>
  <r>
    <x v="10"/>
    <x v="1"/>
    <x v="0"/>
    <s v="Выручка"/>
    <x v="1"/>
    <x v="1"/>
    <x v="0"/>
    <x v="3"/>
    <s v="1.1.3"/>
    <n v="10128317.028527696"/>
  </r>
  <r>
    <x v="10"/>
    <x v="1"/>
    <x v="0"/>
    <s v="Выручка"/>
    <x v="1"/>
    <x v="2"/>
    <x v="1"/>
    <x v="0"/>
    <s v="1.2"/>
    <n v="729238.82605399401"/>
  </r>
  <r>
    <x v="10"/>
    <x v="1"/>
    <x v="0"/>
    <s v="Выручка"/>
    <x v="1"/>
    <x v="2"/>
    <x v="0"/>
    <x v="4"/>
    <s v="1.2.1"/>
    <n v="638083.97279724479"/>
  </r>
  <r>
    <x v="10"/>
    <x v="1"/>
    <x v="0"/>
    <s v="Выручка"/>
    <x v="1"/>
    <x v="2"/>
    <x v="0"/>
    <x v="5"/>
    <s v="1.2.2"/>
    <n v="91154.853256749266"/>
  </r>
  <r>
    <x v="10"/>
    <x v="1"/>
    <x v="1"/>
    <s v="Себестоимость продаж"/>
    <x v="0"/>
    <x v="2"/>
    <x v="0"/>
    <x v="0"/>
    <s v="2"/>
    <n v="33252316.617456738"/>
  </r>
  <r>
    <x v="10"/>
    <x v="1"/>
    <x v="1"/>
    <s v="Себестоимость продаж"/>
    <x v="1"/>
    <x v="1"/>
    <x v="1"/>
    <x v="0"/>
    <s v="2.1"/>
    <n v="32861324.599058114"/>
  </r>
  <r>
    <x v="10"/>
    <x v="1"/>
    <x v="1"/>
    <s v="Себестоимость продаж"/>
    <x v="1"/>
    <x v="1"/>
    <x v="0"/>
    <x v="1"/>
    <s v="2.1.1"/>
    <n v="14126892.188748527"/>
  </r>
  <r>
    <x v="10"/>
    <x v="1"/>
    <x v="1"/>
    <s v="Себестоимость продаж"/>
    <x v="1"/>
    <x v="1"/>
    <x v="0"/>
    <x v="2"/>
    <s v="2.1.2"/>
    <n v="12996740.813648647"/>
  </r>
  <r>
    <x v="10"/>
    <x v="1"/>
    <x v="1"/>
    <s v="Себестоимость продаж"/>
    <x v="1"/>
    <x v="1"/>
    <x v="0"/>
    <x v="3"/>
    <s v="2.1.3"/>
    <n v="5737691.5966609409"/>
  </r>
  <r>
    <x v="10"/>
    <x v="1"/>
    <x v="1"/>
    <s v="Себестоимость продаж"/>
    <x v="1"/>
    <x v="2"/>
    <x v="1"/>
    <x v="0"/>
    <s v="2.2"/>
    <n v="390992.0183986224"/>
  </r>
  <r>
    <x v="10"/>
    <x v="1"/>
    <x v="1"/>
    <s v="Себестоимость продаж"/>
    <x v="1"/>
    <x v="2"/>
    <x v="0"/>
    <x v="4"/>
    <s v="2.2.1"/>
    <n v="319041.98639862239"/>
  </r>
  <r>
    <x v="10"/>
    <x v="1"/>
    <x v="1"/>
    <s v="Себестоимость продаж"/>
    <x v="1"/>
    <x v="2"/>
    <x v="0"/>
    <x v="5"/>
    <s v="2.2.2"/>
    <n v="71950.032000000007"/>
  </r>
  <r>
    <x v="10"/>
    <x v="1"/>
    <x v="2"/>
    <s v="Валовая прибыль"/>
    <x v="0"/>
    <x v="2"/>
    <x v="0"/>
    <x v="0"/>
    <s v="3"/>
    <n v="18118507.351235729"/>
  </r>
  <r>
    <x v="10"/>
    <x v="1"/>
    <x v="2"/>
    <s v="Валовая прибыль"/>
    <x v="1"/>
    <x v="1"/>
    <x v="1"/>
    <x v="0"/>
    <s v="3.1"/>
    <n v="17780260.543580361"/>
  </r>
  <r>
    <x v="10"/>
    <x v="1"/>
    <x v="2"/>
    <s v="Валовая прибыль"/>
    <x v="1"/>
    <x v="1"/>
    <x v="0"/>
    <x v="1"/>
    <s v="3.1.1"/>
    <n v="6973768.2873508371"/>
  </r>
  <r>
    <x v="10"/>
    <x v="1"/>
    <x v="2"/>
    <s v="Валовая прибыль"/>
    <x v="1"/>
    <x v="1"/>
    <x v="0"/>
    <x v="2"/>
    <s v="3.1.2"/>
    <n v="6415866.8243627716"/>
  </r>
  <r>
    <x v="10"/>
    <x v="1"/>
    <x v="2"/>
    <s v="Валовая прибыль"/>
    <x v="1"/>
    <x v="1"/>
    <x v="0"/>
    <x v="3"/>
    <s v="3.1.3"/>
    <n v="4390625.4318667548"/>
  </r>
  <r>
    <x v="10"/>
    <x v="1"/>
    <x v="2"/>
    <s v="Валовая прибыль"/>
    <x v="1"/>
    <x v="2"/>
    <x v="1"/>
    <x v="0"/>
    <s v="3.2"/>
    <n v="338246.80765537161"/>
  </r>
  <r>
    <x v="10"/>
    <x v="1"/>
    <x v="2"/>
    <s v="Валовая прибыль"/>
    <x v="1"/>
    <x v="2"/>
    <x v="0"/>
    <x v="4"/>
    <s v="3.2.1"/>
    <n v="319041.98639862239"/>
  </r>
  <r>
    <x v="10"/>
    <x v="1"/>
    <x v="2"/>
    <s v="Валовая прибыль"/>
    <x v="1"/>
    <x v="2"/>
    <x v="0"/>
    <x v="5"/>
    <s v="3.2.2"/>
    <n v="19204.821256749259"/>
  </r>
  <r>
    <x v="10"/>
    <x v="1"/>
    <x v="3"/>
    <s v="Управленческие расходы "/>
    <x v="0"/>
    <x v="2"/>
    <x v="0"/>
    <x v="0"/>
    <s v="4"/>
    <n v="757154"/>
  </r>
  <r>
    <x v="10"/>
    <x v="1"/>
    <x v="3"/>
    <s v="Управленческие расходы "/>
    <x v="1"/>
    <x v="3"/>
    <x v="1"/>
    <x v="0"/>
    <s v="4.1"/>
    <n v="160000"/>
  </r>
  <r>
    <x v="10"/>
    <x v="1"/>
    <x v="3"/>
    <s v="Управленческие расходы "/>
    <x v="1"/>
    <x v="4"/>
    <x v="1"/>
    <x v="0"/>
    <s v="4.2"/>
    <n v="400400"/>
  </r>
  <r>
    <x v="10"/>
    <x v="1"/>
    <x v="3"/>
    <s v="Управленческие расходы "/>
    <x v="1"/>
    <x v="4"/>
    <x v="0"/>
    <x v="6"/>
    <s v="4.2.1"/>
    <n v="280000"/>
  </r>
  <r>
    <x v="10"/>
    <x v="1"/>
    <x v="3"/>
    <s v="Управленческие расходы "/>
    <x v="1"/>
    <x v="4"/>
    <x v="0"/>
    <x v="7"/>
    <s v="4.2.2"/>
    <n v="28000"/>
  </r>
  <r>
    <x v="10"/>
    <x v="1"/>
    <x v="3"/>
    <s v="Управленческие расходы "/>
    <x v="1"/>
    <x v="4"/>
    <x v="0"/>
    <x v="8"/>
    <s v="4.2.2"/>
    <n v="92400"/>
  </r>
  <r>
    <x v="10"/>
    <x v="1"/>
    <x v="3"/>
    <s v="Управленческие расходы "/>
    <x v="1"/>
    <x v="5"/>
    <x v="1"/>
    <x v="0"/>
    <s v="4.3"/>
    <n v="113332"/>
  </r>
  <r>
    <x v="10"/>
    <x v="1"/>
    <x v="3"/>
    <s v="Управленческие расходы "/>
    <x v="1"/>
    <x v="5"/>
    <x v="0"/>
    <x v="9"/>
    <s v="4.3.1"/>
    <n v="59192"/>
  </r>
  <r>
    <x v="10"/>
    <x v="1"/>
    <x v="3"/>
    <s v="Управленческие расходы "/>
    <x v="1"/>
    <x v="5"/>
    <x v="0"/>
    <x v="10"/>
    <s v="4.3.2"/>
    <n v="41202"/>
  </r>
  <r>
    <x v="10"/>
    <x v="1"/>
    <x v="3"/>
    <s v="Управленческие расходы "/>
    <x v="1"/>
    <x v="5"/>
    <x v="0"/>
    <x v="11"/>
    <s v="4.3.3"/>
    <n v="12938"/>
  </r>
  <r>
    <x v="10"/>
    <x v="1"/>
    <x v="3"/>
    <s v="Управленческие расходы "/>
    <x v="1"/>
    <x v="6"/>
    <x v="1"/>
    <x v="0"/>
    <s v="4.4"/>
    <n v="30997"/>
  </r>
  <r>
    <x v="10"/>
    <x v="1"/>
    <x v="3"/>
    <s v="Управленческие расходы "/>
    <x v="1"/>
    <x v="7"/>
    <x v="1"/>
    <x v="0"/>
    <s v="4.5"/>
    <n v="52425"/>
  </r>
  <r>
    <x v="10"/>
    <x v="1"/>
    <x v="3"/>
    <s v="Коммерческие расходы"/>
    <x v="0"/>
    <x v="7"/>
    <x v="0"/>
    <x v="0"/>
    <s v="5"/>
    <n v="14270827.793738494"/>
  </r>
  <r>
    <x v="10"/>
    <x v="1"/>
    <x v="3"/>
    <s v="Коммерческие расходы"/>
    <x v="1"/>
    <x v="8"/>
    <x v="1"/>
    <x v="0"/>
    <s v="5.1"/>
    <n v="1250000"/>
  </r>
  <r>
    <x v="10"/>
    <x v="1"/>
    <x v="3"/>
    <s v="Коммерческие расходы"/>
    <x v="1"/>
    <x v="9"/>
    <x v="1"/>
    <x v="0"/>
    <s v="5.2"/>
    <n v="1216215"/>
  </r>
  <r>
    <x v="10"/>
    <x v="1"/>
    <x v="3"/>
    <s v="Коммерческие расходы"/>
    <x v="1"/>
    <x v="9"/>
    <x v="0"/>
    <x v="6"/>
    <s v="5.2.1"/>
    <n v="577500"/>
  </r>
  <r>
    <x v="10"/>
    <x v="1"/>
    <x v="3"/>
    <s v="Коммерческие расходы"/>
    <x v="1"/>
    <x v="9"/>
    <x v="0"/>
    <x v="7"/>
    <s v="5.2.2"/>
    <n v="358050"/>
  </r>
  <r>
    <x v="10"/>
    <x v="1"/>
    <x v="3"/>
    <s v="Коммерческие расходы"/>
    <x v="1"/>
    <x v="9"/>
    <x v="0"/>
    <x v="8"/>
    <s v="5.2.3"/>
    <n v="280665"/>
  </r>
  <r>
    <x v="10"/>
    <x v="1"/>
    <x v="3"/>
    <s v="Коммерческие расходы"/>
    <x v="1"/>
    <x v="10"/>
    <x v="1"/>
    <x v="0"/>
    <s v="5.3"/>
    <n v="9760456.5540515687"/>
  </r>
  <r>
    <x v="10"/>
    <x v="1"/>
    <x v="3"/>
    <s v="Коммерческие расходы"/>
    <x v="1"/>
    <x v="10"/>
    <x v="0"/>
    <x v="12"/>
    <s v="5.3.1"/>
    <n v="6164498.8762430958"/>
  </r>
  <r>
    <x v="10"/>
    <x v="1"/>
    <x v="3"/>
    <s v="Коммерческие расходы"/>
    <x v="1"/>
    <x v="10"/>
    <x v="0"/>
    <x v="13"/>
    <s v="5.3.2"/>
    <n v="3595957.6778084729"/>
  </r>
  <r>
    <x v="10"/>
    <x v="1"/>
    <x v="3"/>
    <s v="Коммерческие расходы"/>
    <x v="1"/>
    <x v="11"/>
    <x v="1"/>
    <x v="0"/>
    <s v="5.4"/>
    <n v="270000"/>
  </r>
  <r>
    <x v="10"/>
    <x v="1"/>
    <x v="3"/>
    <s v="Коммерческие расходы"/>
    <x v="1"/>
    <x v="12"/>
    <x v="1"/>
    <x v="0"/>
    <s v="5.5"/>
    <n v="250000"/>
  </r>
  <r>
    <x v="10"/>
    <x v="1"/>
    <x v="3"/>
    <s v="Коммерческие расходы"/>
    <x v="1"/>
    <x v="13"/>
    <x v="1"/>
    <x v="0"/>
    <s v="5.6"/>
    <n v="908999.99999999988"/>
  </r>
  <r>
    <x v="10"/>
    <x v="1"/>
    <x v="3"/>
    <s v="Коммерческие расходы"/>
    <x v="1"/>
    <x v="14"/>
    <x v="1"/>
    <x v="0"/>
    <s v="5.7"/>
    <n v="513708.23968692467"/>
  </r>
  <r>
    <x v="10"/>
    <x v="1"/>
    <x v="3"/>
    <s v="Коммерческие расходы"/>
    <x v="1"/>
    <x v="15"/>
    <x v="1"/>
    <x v="0"/>
    <s v="5.8"/>
    <n v="101448"/>
  </r>
  <r>
    <x v="10"/>
    <x v="1"/>
    <x v="4"/>
    <s v="Операционная прибыль"/>
    <x v="0"/>
    <x v="15"/>
    <x v="0"/>
    <x v="0"/>
    <s v="6"/>
    <n v="3090525.557497235"/>
  </r>
  <r>
    <x v="10"/>
    <x v="1"/>
    <x v="5"/>
    <s v="Прочие доходы"/>
    <x v="0"/>
    <x v="15"/>
    <x v="0"/>
    <x v="0"/>
    <s v="7"/>
    <n v="6142"/>
  </r>
  <r>
    <x v="10"/>
    <x v="1"/>
    <x v="5"/>
    <s v="Прочие доходы"/>
    <x v="1"/>
    <x v="19"/>
    <x v="1"/>
    <x v="0"/>
    <s v="7.1"/>
    <n v="6142"/>
  </r>
  <r>
    <x v="10"/>
    <x v="1"/>
    <x v="6"/>
    <s v="Прочие расходы"/>
    <x v="0"/>
    <x v="16"/>
    <x v="0"/>
    <x v="0"/>
    <s v="8"/>
    <n v="1813926"/>
  </r>
  <r>
    <x v="10"/>
    <x v="1"/>
    <x v="6"/>
    <s v="Прочие расходы"/>
    <x v="1"/>
    <x v="17"/>
    <x v="1"/>
    <x v="0"/>
    <s v="8.1"/>
    <n v="1813926"/>
  </r>
  <r>
    <x v="10"/>
    <x v="1"/>
    <x v="7"/>
    <s v="Прибыль до налогообложения"/>
    <x v="0"/>
    <x v="18"/>
    <x v="0"/>
    <x v="0"/>
    <s v="9"/>
    <n v="1282741.557497235"/>
  </r>
  <r>
    <x v="10"/>
    <x v="1"/>
    <x v="8"/>
    <s v="Налог на прибыль"/>
    <x v="0"/>
    <x v="18"/>
    <x v="0"/>
    <x v="0"/>
    <s v="11"/>
    <n v="256548.31149944701"/>
  </r>
  <r>
    <x v="10"/>
    <x v="1"/>
    <x v="9"/>
    <s v="Чистая прибыль"/>
    <x v="0"/>
    <x v="18"/>
    <x v="0"/>
    <x v="0"/>
    <s v="12"/>
    <n v="1026193.245997788"/>
  </r>
  <r>
    <x v="11"/>
    <x v="0"/>
    <x v="0"/>
    <s v="Выручка"/>
    <x v="0"/>
    <x v="0"/>
    <x v="0"/>
    <x v="0"/>
    <s v="1"/>
    <n v="56328234.593937859"/>
  </r>
  <r>
    <x v="11"/>
    <x v="0"/>
    <x v="0"/>
    <s v="Выручка"/>
    <x v="1"/>
    <x v="1"/>
    <x v="1"/>
    <x v="0"/>
    <s v="1.1"/>
    <n v="55535724.791507699"/>
  </r>
  <r>
    <x v="11"/>
    <x v="0"/>
    <x v="0"/>
    <s v="Выручка"/>
    <x v="1"/>
    <x v="1"/>
    <x v="0"/>
    <x v="1"/>
    <s v="1.1.1"/>
    <n v="21013517.488678589"/>
  </r>
  <r>
    <x v="11"/>
    <x v="0"/>
    <x v="0"/>
    <s v="Выручка"/>
    <x v="1"/>
    <x v="1"/>
    <x v="0"/>
    <x v="2"/>
    <s v="1.1.2"/>
    <n v="22514483.023584202"/>
  </r>
  <r>
    <x v="11"/>
    <x v="0"/>
    <x v="0"/>
    <s v="Выручка"/>
    <x v="1"/>
    <x v="1"/>
    <x v="0"/>
    <x v="3"/>
    <s v="1.1.3"/>
    <n v="12007724.279244907"/>
  </r>
  <r>
    <x v="11"/>
    <x v="0"/>
    <x v="0"/>
    <s v="Выручка"/>
    <x v="1"/>
    <x v="2"/>
    <x v="1"/>
    <x v="0"/>
    <s v="1.2"/>
    <n v="792509.80243016395"/>
  </r>
  <r>
    <x v="11"/>
    <x v="0"/>
    <x v="0"/>
    <s v="Выручка"/>
    <x v="1"/>
    <x v="2"/>
    <x v="0"/>
    <x v="4"/>
    <s v="1.2.1"/>
    <n v="693446.07712639344"/>
  </r>
  <r>
    <x v="11"/>
    <x v="0"/>
    <x v="0"/>
    <s v="Выручка"/>
    <x v="1"/>
    <x v="2"/>
    <x v="0"/>
    <x v="5"/>
    <s v="1.2.2"/>
    <n v="99063.725303770494"/>
  </r>
  <r>
    <x v="11"/>
    <x v="0"/>
    <x v="1"/>
    <s v="Себестоимость продаж"/>
    <x v="0"/>
    <x v="2"/>
    <x v="0"/>
    <x v="0"/>
    <s v="2"/>
    <n v="33571404.29079093"/>
  </r>
  <r>
    <x v="11"/>
    <x v="0"/>
    <x v="1"/>
    <s v="Себестоимость продаж"/>
    <x v="1"/>
    <x v="1"/>
    <x v="1"/>
    <x v="0"/>
    <s v="2.1"/>
    <n v="33152576.252227735"/>
  </r>
  <r>
    <x v="11"/>
    <x v="0"/>
    <x v="1"/>
    <s v="Себестоимость продаж"/>
    <x v="1"/>
    <x v="1"/>
    <x v="0"/>
    <x v="1"/>
    <s v="2.1.1"/>
    <n v="12975847.049259027"/>
  </r>
  <r>
    <x v="11"/>
    <x v="0"/>
    <x v="1"/>
    <s v="Себестоимость продаж"/>
    <x v="1"/>
    <x v="1"/>
    <x v="0"/>
    <x v="2"/>
    <s v="2.1.2"/>
    <n v="13902693.267063243"/>
  </r>
  <r>
    <x v="11"/>
    <x v="0"/>
    <x v="1"/>
    <s v="Себестоимость продаж"/>
    <x v="1"/>
    <x v="1"/>
    <x v="0"/>
    <x v="3"/>
    <s v="2.1.3"/>
    <n v="6274035.935905464"/>
  </r>
  <r>
    <x v="11"/>
    <x v="0"/>
    <x v="1"/>
    <s v="Себестоимость продаж"/>
    <x v="1"/>
    <x v="2"/>
    <x v="1"/>
    <x v="0"/>
    <s v="2.2"/>
    <n v="418828.03856319672"/>
  </r>
  <r>
    <x v="11"/>
    <x v="0"/>
    <x v="1"/>
    <s v="Себестоимость продаж"/>
    <x v="1"/>
    <x v="2"/>
    <x v="0"/>
    <x v="4"/>
    <s v="2.2.1"/>
    <n v="346723.03856319672"/>
  </r>
  <r>
    <x v="11"/>
    <x v="0"/>
    <x v="1"/>
    <s v="Себестоимость продаж"/>
    <x v="1"/>
    <x v="2"/>
    <x v="0"/>
    <x v="5"/>
    <s v="2.2.2"/>
    <n v="72105"/>
  </r>
  <r>
    <x v="11"/>
    <x v="0"/>
    <x v="2"/>
    <s v="Валовая прибыль"/>
    <x v="0"/>
    <x v="2"/>
    <x v="0"/>
    <x v="0"/>
    <s v="3"/>
    <n v="22756830.303146929"/>
  </r>
  <r>
    <x v="11"/>
    <x v="0"/>
    <x v="2"/>
    <s v="Валовая прибыль"/>
    <x v="1"/>
    <x v="1"/>
    <x v="1"/>
    <x v="0"/>
    <s v="3.1"/>
    <n v="22383148.539279964"/>
  </r>
  <r>
    <x v="11"/>
    <x v="0"/>
    <x v="2"/>
    <s v="Валовая прибыль"/>
    <x v="1"/>
    <x v="1"/>
    <x v="0"/>
    <x v="1"/>
    <s v="3.1.1"/>
    <n v="8037670.439419562"/>
  </r>
  <r>
    <x v="11"/>
    <x v="0"/>
    <x v="2"/>
    <s v="Валовая прибыль"/>
    <x v="1"/>
    <x v="1"/>
    <x v="0"/>
    <x v="2"/>
    <s v="3.1.2"/>
    <n v="8611789.7565209586"/>
  </r>
  <r>
    <x v="11"/>
    <x v="0"/>
    <x v="2"/>
    <s v="Валовая прибыль"/>
    <x v="1"/>
    <x v="1"/>
    <x v="0"/>
    <x v="3"/>
    <s v="3.1.3"/>
    <n v="5733688.3433394432"/>
  </r>
  <r>
    <x v="11"/>
    <x v="0"/>
    <x v="2"/>
    <s v="Валовая прибыль"/>
    <x v="1"/>
    <x v="2"/>
    <x v="1"/>
    <x v="0"/>
    <s v="3.2"/>
    <n v="373681.76386696723"/>
  </r>
  <r>
    <x v="11"/>
    <x v="0"/>
    <x v="2"/>
    <s v="Валовая прибыль"/>
    <x v="1"/>
    <x v="2"/>
    <x v="0"/>
    <x v="4"/>
    <s v="3.2.1"/>
    <n v="346723.03856319672"/>
  </r>
  <r>
    <x v="11"/>
    <x v="0"/>
    <x v="2"/>
    <s v="Валовая прибыль"/>
    <x v="1"/>
    <x v="2"/>
    <x v="0"/>
    <x v="5"/>
    <s v="3.2.2"/>
    <n v="26958.725303770494"/>
  </r>
  <r>
    <x v="11"/>
    <x v="0"/>
    <x v="3"/>
    <s v="Управленческие расходы "/>
    <x v="0"/>
    <x v="2"/>
    <x v="0"/>
    <x v="0"/>
    <s v="4"/>
    <n v="795627"/>
  </r>
  <r>
    <x v="11"/>
    <x v="0"/>
    <x v="3"/>
    <s v="Управленческие расходы "/>
    <x v="1"/>
    <x v="3"/>
    <x v="1"/>
    <x v="0"/>
    <s v="4.1"/>
    <n v="150000"/>
  </r>
  <r>
    <x v="11"/>
    <x v="0"/>
    <x v="3"/>
    <s v="Управленческие расходы "/>
    <x v="1"/>
    <x v="4"/>
    <x v="1"/>
    <x v="0"/>
    <s v="4.2"/>
    <n v="457600"/>
  </r>
  <r>
    <x v="11"/>
    <x v="0"/>
    <x v="3"/>
    <s v="Управленческие расходы "/>
    <x v="1"/>
    <x v="4"/>
    <x v="0"/>
    <x v="6"/>
    <s v="4.2.1"/>
    <n v="320000"/>
  </r>
  <r>
    <x v="11"/>
    <x v="0"/>
    <x v="3"/>
    <s v="Управленческие расходы "/>
    <x v="1"/>
    <x v="4"/>
    <x v="0"/>
    <x v="7"/>
    <s v="4.2.2"/>
    <n v="32000"/>
  </r>
  <r>
    <x v="11"/>
    <x v="0"/>
    <x v="3"/>
    <s v="Управленческие расходы "/>
    <x v="1"/>
    <x v="4"/>
    <x v="0"/>
    <x v="8"/>
    <s v="4.2.2"/>
    <n v="105600"/>
  </r>
  <r>
    <x v="11"/>
    <x v="0"/>
    <x v="3"/>
    <s v="Управленческие расходы "/>
    <x v="1"/>
    <x v="5"/>
    <x v="1"/>
    <x v="0"/>
    <s v="4.3"/>
    <n v="119695"/>
  </r>
  <r>
    <x v="11"/>
    <x v="0"/>
    <x v="3"/>
    <s v="Управленческие расходы "/>
    <x v="1"/>
    <x v="5"/>
    <x v="0"/>
    <x v="9"/>
    <s v="4.3.1"/>
    <n v="50000"/>
  </r>
  <r>
    <x v="11"/>
    <x v="0"/>
    <x v="3"/>
    <s v="Управленческие расходы "/>
    <x v="1"/>
    <x v="5"/>
    <x v="0"/>
    <x v="10"/>
    <s v="4.3.2"/>
    <n v="36353"/>
  </r>
  <r>
    <x v="11"/>
    <x v="0"/>
    <x v="3"/>
    <s v="Управленческие расходы "/>
    <x v="1"/>
    <x v="5"/>
    <x v="0"/>
    <x v="11"/>
    <s v="4.3.3"/>
    <n v="33342"/>
  </r>
  <r>
    <x v="11"/>
    <x v="0"/>
    <x v="3"/>
    <s v="Управленческие расходы "/>
    <x v="1"/>
    <x v="6"/>
    <x v="1"/>
    <x v="0"/>
    <s v="4.4"/>
    <n v="17853"/>
  </r>
  <r>
    <x v="11"/>
    <x v="0"/>
    <x v="3"/>
    <s v="Управленческие расходы "/>
    <x v="1"/>
    <x v="7"/>
    <x v="1"/>
    <x v="0"/>
    <s v="4.5"/>
    <n v="50479"/>
  </r>
  <r>
    <x v="11"/>
    <x v="0"/>
    <x v="3"/>
    <s v="Коммерческие расходы"/>
    <x v="0"/>
    <x v="7"/>
    <x v="0"/>
    <x v="0"/>
    <s v="5"/>
    <n v="15842631.418787573"/>
  </r>
  <r>
    <x v="11"/>
    <x v="0"/>
    <x v="3"/>
    <s v="Коммерческие расходы"/>
    <x v="1"/>
    <x v="8"/>
    <x v="1"/>
    <x v="0"/>
    <s v="5.1"/>
    <n v="1250000"/>
  </r>
  <r>
    <x v="11"/>
    <x v="0"/>
    <x v="3"/>
    <s v="Коммерческие расходы"/>
    <x v="1"/>
    <x v="9"/>
    <x v="1"/>
    <x v="0"/>
    <s v="5.2"/>
    <n v="1238737.5"/>
  </r>
  <r>
    <x v="11"/>
    <x v="0"/>
    <x v="3"/>
    <s v="Коммерческие расходы"/>
    <x v="1"/>
    <x v="9"/>
    <x v="0"/>
    <x v="6"/>
    <s v="5.2.1"/>
    <n v="577500"/>
  </r>
  <r>
    <x v="11"/>
    <x v="0"/>
    <x v="3"/>
    <s v="Коммерческие расходы"/>
    <x v="1"/>
    <x v="9"/>
    <x v="0"/>
    <x v="7"/>
    <s v="5.2.2"/>
    <n v="375375"/>
  </r>
  <r>
    <x v="11"/>
    <x v="0"/>
    <x v="3"/>
    <s v="Коммерческие расходы"/>
    <x v="1"/>
    <x v="9"/>
    <x v="0"/>
    <x v="8"/>
    <s v="5.2.3"/>
    <n v="285862.5"/>
  </r>
  <r>
    <x v="11"/>
    <x v="0"/>
    <x v="3"/>
    <s v="Коммерческие расходы"/>
    <x v="1"/>
    <x v="10"/>
    <x v="1"/>
    <x v="0"/>
    <s v="5.3"/>
    <n v="10702364.572848193"/>
  </r>
  <r>
    <x v="11"/>
    <x v="0"/>
    <x v="3"/>
    <s v="Коммерческие расходы"/>
    <x v="1"/>
    <x v="10"/>
    <x v="0"/>
    <x v="12"/>
    <s v="5.3.1"/>
    <n v="6759388.1512725428"/>
  </r>
  <r>
    <x v="11"/>
    <x v="0"/>
    <x v="3"/>
    <s v="Коммерческие расходы"/>
    <x v="1"/>
    <x v="10"/>
    <x v="0"/>
    <x v="13"/>
    <s v="5.3.2"/>
    <n v="3942976.4215756506"/>
  </r>
  <r>
    <x v="11"/>
    <x v="0"/>
    <x v="3"/>
    <s v="Коммерческие расходы"/>
    <x v="1"/>
    <x v="11"/>
    <x v="1"/>
    <x v="0"/>
    <s v="5.4"/>
    <n v="270000"/>
  </r>
  <r>
    <x v="11"/>
    <x v="0"/>
    <x v="3"/>
    <s v="Коммерческие расходы"/>
    <x v="1"/>
    <x v="12"/>
    <x v="1"/>
    <x v="0"/>
    <s v="5.5"/>
    <n v="250000"/>
  </r>
  <r>
    <x v="11"/>
    <x v="0"/>
    <x v="3"/>
    <s v="Коммерческие расходы"/>
    <x v="1"/>
    <x v="13"/>
    <x v="1"/>
    <x v="0"/>
    <s v="5.6"/>
    <n v="1467999.9999999998"/>
  </r>
  <r>
    <x v="11"/>
    <x v="0"/>
    <x v="3"/>
    <s v="Коммерческие расходы"/>
    <x v="1"/>
    <x v="14"/>
    <x v="1"/>
    <x v="0"/>
    <s v="5.7"/>
    <n v="563282.3459393786"/>
  </r>
  <r>
    <x v="11"/>
    <x v="0"/>
    <x v="3"/>
    <s v="Коммерческие расходы"/>
    <x v="1"/>
    <x v="15"/>
    <x v="1"/>
    <x v="0"/>
    <s v="5.8"/>
    <n v="100247"/>
  </r>
  <r>
    <x v="11"/>
    <x v="0"/>
    <x v="4"/>
    <s v="Операционная прибыль"/>
    <x v="0"/>
    <x v="15"/>
    <x v="0"/>
    <x v="0"/>
    <s v="6"/>
    <n v="6118571.884359356"/>
  </r>
  <r>
    <x v="11"/>
    <x v="0"/>
    <x v="5"/>
    <s v="Прочие доходы"/>
    <x v="0"/>
    <x v="15"/>
    <x v="0"/>
    <x v="0"/>
    <s v="7"/>
    <n v="0"/>
  </r>
  <r>
    <x v="11"/>
    <x v="0"/>
    <x v="6"/>
    <s v="Прочие расходы"/>
    <x v="0"/>
    <x v="16"/>
    <x v="0"/>
    <x v="0"/>
    <s v="8"/>
    <n v="1815232"/>
  </r>
  <r>
    <x v="11"/>
    <x v="0"/>
    <x v="6"/>
    <s v="Прочие расходы"/>
    <x v="1"/>
    <x v="17"/>
    <x v="1"/>
    <x v="0"/>
    <s v="8.1"/>
    <n v="1815232"/>
  </r>
  <r>
    <x v="11"/>
    <x v="0"/>
    <x v="7"/>
    <s v="Прибыль до налогообложения"/>
    <x v="0"/>
    <x v="18"/>
    <x v="0"/>
    <x v="0"/>
    <s v="9"/>
    <n v="4303339.884359356"/>
  </r>
  <r>
    <x v="11"/>
    <x v="0"/>
    <x v="8"/>
    <s v="Налог на прибыль"/>
    <x v="0"/>
    <x v="18"/>
    <x v="0"/>
    <x v="0"/>
    <s v="11"/>
    <n v="860667.97687187127"/>
  </r>
  <r>
    <x v="11"/>
    <x v="0"/>
    <x v="9"/>
    <s v="Чистая прибыль"/>
    <x v="0"/>
    <x v="18"/>
    <x v="0"/>
    <x v="0"/>
    <s v="12"/>
    <n v="3442671.9074874846"/>
  </r>
  <r>
    <x v="11"/>
    <x v="1"/>
    <x v="0"/>
    <s v="Выручка"/>
    <x v="0"/>
    <x v="0"/>
    <x v="0"/>
    <x v="0"/>
    <s v="1"/>
    <n v="52072216.800402291"/>
  </r>
  <r>
    <x v="11"/>
    <x v="1"/>
    <x v="0"/>
    <s v="Выручка"/>
    <x v="1"/>
    <x v="1"/>
    <x v="1"/>
    <x v="0"/>
    <s v="1.1"/>
    <n v="51333021.293771975"/>
  </r>
  <r>
    <x v="11"/>
    <x v="1"/>
    <x v="0"/>
    <s v="Выручка"/>
    <x v="1"/>
    <x v="1"/>
    <x v="0"/>
    <x v="1"/>
    <s v="1.1.1"/>
    <n v="21388758.872404993"/>
  </r>
  <r>
    <x v="11"/>
    <x v="1"/>
    <x v="0"/>
    <s v="Выручка"/>
    <x v="1"/>
    <x v="1"/>
    <x v="0"/>
    <x v="2"/>
    <s v="1.1.2"/>
    <n v="19677658.162612591"/>
  </r>
  <r>
    <x v="11"/>
    <x v="1"/>
    <x v="0"/>
    <s v="Выручка"/>
    <x v="1"/>
    <x v="1"/>
    <x v="0"/>
    <x v="3"/>
    <s v="1.1.3"/>
    <n v="10266604.258754397"/>
  </r>
  <r>
    <x v="11"/>
    <x v="1"/>
    <x v="0"/>
    <s v="Выручка"/>
    <x v="1"/>
    <x v="2"/>
    <x v="1"/>
    <x v="0"/>
    <s v="1.2"/>
    <n v="739195.50663031649"/>
  </r>
  <r>
    <x v="11"/>
    <x v="1"/>
    <x v="0"/>
    <s v="Выручка"/>
    <x v="1"/>
    <x v="2"/>
    <x v="0"/>
    <x v="4"/>
    <s v="1.2.1"/>
    <n v="646796.06830152695"/>
  </r>
  <r>
    <x v="11"/>
    <x v="1"/>
    <x v="0"/>
    <s v="Выручка"/>
    <x v="1"/>
    <x v="2"/>
    <x v="0"/>
    <x v="5"/>
    <s v="1.2.2"/>
    <n v="92399.438328789576"/>
  </r>
  <r>
    <x v="11"/>
    <x v="1"/>
    <x v="1"/>
    <s v="Себестоимость продаж"/>
    <x v="0"/>
    <x v="2"/>
    <x v="0"/>
    <x v="0"/>
    <s v="2"/>
    <n v="33382207.397528637"/>
  </r>
  <r>
    <x v="11"/>
    <x v="1"/>
    <x v="1"/>
    <s v="Себестоимость продаж"/>
    <x v="1"/>
    <x v="1"/>
    <x v="1"/>
    <x v="0"/>
    <s v="2.1"/>
    <n v="32986599.483377874"/>
  </r>
  <r>
    <x v="11"/>
    <x v="1"/>
    <x v="1"/>
    <s v="Себестоимость продаж"/>
    <x v="1"/>
    <x v="1"/>
    <x v="0"/>
    <x v="1"/>
    <s v="2.1.1"/>
    <n v="14180747.13240451"/>
  </r>
  <r>
    <x v="11"/>
    <x v="1"/>
    <x v="1"/>
    <s v="Себестоимость продаж"/>
    <x v="1"/>
    <x v="1"/>
    <x v="0"/>
    <x v="2"/>
    <s v="2.1.2"/>
    <n v="13046287.361812148"/>
  </r>
  <r>
    <x v="11"/>
    <x v="1"/>
    <x v="1"/>
    <s v="Себестоимость продаж"/>
    <x v="1"/>
    <x v="1"/>
    <x v="0"/>
    <x v="3"/>
    <s v="2.1.3"/>
    <n v="5759564.9891612176"/>
  </r>
  <r>
    <x v="11"/>
    <x v="1"/>
    <x v="1"/>
    <s v="Себестоимость продаж"/>
    <x v="1"/>
    <x v="2"/>
    <x v="1"/>
    <x v="0"/>
    <s v="2.2"/>
    <n v="395607.91415076348"/>
  </r>
  <r>
    <x v="11"/>
    <x v="1"/>
    <x v="1"/>
    <s v="Себестоимость продаж"/>
    <x v="1"/>
    <x v="2"/>
    <x v="0"/>
    <x v="4"/>
    <s v="2.2.1"/>
    <n v="323398.03415076347"/>
  </r>
  <r>
    <x v="11"/>
    <x v="1"/>
    <x v="1"/>
    <s v="Себестоимость продаж"/>
    <x v="1"/>
    <x v="2"/>
    <x v="0"/>
    <x v="5"/>
    <s v="2.2.2"/>
    <n v="72209.88"/>
  </r>
  <r>
    <x v="11"/>
    <x v="1"/>
    <x v="2"/>
    <s v="Валовая прибыль"/>
    <x v="0"/>
    <x v="2"/>
    <x v="0"/>
    <x v="0"/>
    <s v="3"/>
    <n v="18690009.402873654"/>
  </r>
  <r>
    <x v="11"/>
    <x v="1"/>
    <x v="2"/>
    <s v="Валовая прибыль"/>
    <x v="1"/>
    <x v="1"/>
    <x v="1"/>
    <x v="0"/>
    <s v="3.1"/>
    <n v="18346421.810394101"/>
  </r>
  <r>
    <x v="11"/>
    <x v="1"/>
    <x v="2"/>
    <s v="Валовая прибыль"/>
    <x v="1"/>
    <x v="1"/>
    <x v="0"/>
    <x v="1"/>
    <s v="3.1.1"/>
    <n v="7208011.7400004826"/>
  </r>
  <r>
    <x v="11"/>
    <x v="1"/>
    <x v="2"/>
    <s v="Валовая прибыль"/>
    <x v="1"/>
    <x v="1"/>
    <x v="0"/>
    <x v="2"/>
    <s v="3.1.2"/>
    <n v="6631370.8008004427"/>
  </r>
  <r>
    <x v="11"/>
    <x v="1"/>
    <x v="2"/>
    <s v="Валовая прибыль"/>
    <x v="1"/>
    <x v="1"/>
    <x v="0"/>
    <x v="3"/>
    <s v="3.1.3"/>
    <n v="4507039.2695931792"/>
  </r>
  <r>
    <x v="11"/>
    <x v="1"/>
    <x v="2"/>
    <s v="Валовая прибыль"/>
    <x v="1"/>
    <x v="2"/>
    <x v="1"/>
    <x v="0"/>
    <s v="3.2"/>
    <n v="343587.59247955302"/>
  </r>
  <r>
    <x v="11"/>
    <x v="1"/>
    <x v="2"/>
    <s v="Валовая прибыль"/>
    <x v="1"/>
    <x v="2"/>
    <x v="0"/>
    <x v="4"/>
    <s v="3.2.1"/>
    <n v="323398.03415076347"/>
  </r>
  <r>
    <x v="11"/>
    <x v="1"/>
    <x v="2"/>
    <s v="Валовая прибыль"/>
    <x v="1"/>
    <x v="2"/>
    <x v="0"/>
    <x v="5"/>
    <s v="3.2.2"/>
    <n v="20189.558328789572"/>
  </r>
  <r>
    <x v="11"/>
    <x v="1"/>
    <x v="3"/>
    <s v="Управленческие расходы "/>
    <x v="0"/>
    <x v="2"/>
    <x v="0"/>
    <x v="0"/>
    <s v="4"/>
    <n v="753892"/>
  </r>
  <r>
    <x v="11"/>
    <x v="1"/>
    <x v="3"/>
    <s v="Управленческие расходы "/>
    <x v="1"/>
    <x v="3"/>
    <x v="1"/>
    <x v="0"/>
    <s v="4.1"/>
    <n v="160000"/>
  </r>
  <r>
    <x v="11"/>
    <x v="1"/>
    <x v="3"/>
    <s v="Управленческие расходы "/>
    <x v="1"/>
    <x v="4"/>
    <x v="1"/>
    <x v="0"/>
    <s v="4.2"/>
    <n v="400400"/>
  </r>
  <r>
    <x v="11"/>
    <x v="1"/>
    <x v="3"/>
    <s v="Управленческие расходы "/>
    <x v="1"/>
    <x v="4"/>
    <x v="0"/>
    <x v="6"/>
    <s v="4.2.1"/>
    <n v="280000"/>
  </r>
  <r>
    <x v="11"/>
    <x v="1"/>
    <x v="3"/>
    <s v="Управленческие расходы "/>
    <x v="1"/>
    <x v="4"/>
    <x v="0"/>
    <x v="7"/>
    <s v="4.2.2"/>
    <n v="28000"/>
  </r>
  <r>
    <x v="11"/>
    <x v="1"/>
    <x v="3"/>
    <s v="Управленческие расходы "/>
    <x v="1"/>
    <x v="4"/>
    <x v="0"/>
    <x v="8"/>
    <s v="4.2.2"/>
    <n v="92400"/>
  </r>
  <r>
    <x v="11"/>
    <x v="1"/>
    <x v="3"/>
    <s v="Управленческие расходы "/>
    <x v="1"/>
    <x v="5"/>
    <x v="1"/>
    <x v="0"/>
    <s v="4.3"/>
    <n v="126230"/>
  </r>
  <r>
    <x v="11"/>
    <x v="1"/>
    <x v="3"/>
    <s v="Управленческие расходы "/>
    <x v="1"/>
    <x v="5"/>
    <x v="0"/>
    <x v="9"/>
    <s v="4.3.1"/>
    <n v="57055"/>
  </r>
  <r>
    <x v="11"/>
    <x v="1"/>
    <x v="3"/>
    <s v="Управленческие расходы "/>
    <x v="1"/>
    <x v="5"/>
    <x v="0"/>
    <x v="10"/>
    <s v="4.3.2"/>
    <n v="53493"/>
  </r>
  <r>
    <x v="11"/>
    <x v="1"/>
    <x v="3"/>
    <s v="Управленческие расходы "/>
    <x v="1"/>
    <x v="5"/>
    <x v="0"/>
    <x v="11"/>
    <s v="4.3.3"/>
    <n v="15682"/>
  </r>
  <r>
    <x v="11"/>
    <x v="1"/>
    <x v="3"/>
    <s v="Управленческие расходы "/>
    <x v="1"/>
    <x v="6"/>
    <x v="1"/>
    <x v="0"/>
    <s v="4.4"/>
    <n v="13952"/>
  </r>
  <r>
    <x v="11"/>
    <x v="1"/>
    <x v="3"/>
    <s v="Управленческие расходы "/>
    <x v="1"/>
    <x v="7"/>
    <x v="1"/>
    <x v="0"/>
    <s v="4.5"/>
    <n v="53310"/>
  </r>
  <r>
    <x v="11"/>
    <x v="1"/>
    <x v="3"/>
    <s v="Коммерческие расходы"/>
    <x v="0"/>
    <x v="7"/>
    <x v="0"/>
    <x v="0"/>
    <s v="5"/>
    <n v="14502828.860080458"/>
  </r>
  <r>
    <x v="11"/>
    <x v="1"/>
    <x v="3"/>
    <s v="Коммерческие расходы"/>
    <x v="1"/>
    <x v="8"/>
    <x v="1"/>
    <x v="0"/>
    <s v="5.1"/>
    <n v="1250000"/>
  </r>
  <r>
    <x v="11"/>
    <x v="1"/>
    <x v="3"/>
    <s v="Коммерческие расходы"/>
    <x v="1"/>
    <x v="9"/>
    <x v="1"/>
    <x v="0"/>
    <s v="5.2"/>
    <n v="1223722.5"/>
  </r>
  <r>
    <x v="11"/>
    <x v="1"/>
    <x v="3"/>
    <s v="Коммерческие расходы"/>
    <x v="1"/>
    <x v="9"/>
    <x v="0"/>
    <x v="6"/>
    <s v="5.2.1"/>
    <n v="577500"/>
  </r>
  <r>
    <x v="11"/>
    <x v="1"/>
    <x v="3"/>
    <s v="Коммерческие расходы"/>
    <x v="1"/>
    <x v="9"/>
    <x v="0"/>
    <x v="7"/>
    <s v="5.2.2"/>
    <n v="363825"/>
  </r>
  <r>
    <x v="11"/>
    <x v="1"/>
    <x v="3"/>
    <s v="Коммерческие расходы"/>
    <x v="1"/>
    <x v="9"/>
    <x v="0"/>
    <x v="8"/>
    <s v="5.2.3"/>
    <n v="282397.5"/>
  </r>
  <r>
    <x v="11"/>
    <x v="1"/>
    <x v="3"/>
    <s v="Коммерческие расходы"/>
    <x v="1"/>
    <x v="10"/>
    <x v="1"/>
    <x v="0"/>
    <s v="5.3"/>
    <n v="9893721.1920764353"/>
  </r>
  <r>
    <x v="11"/>
    <x v="1"/>
    <x v="3"/>
    <s v="Коммерческие расходы"/>
    <x v="1"/>
    <x v="10"/>
    <x v="0"/>
    <x v="12"/>
    <s v="5.3.1"/>
    <n v="6248666.0160482749"/>
  </r>
  <r>
    <x v="11"/>
    <x v="1"/>
    <x v="3"/>
    <s v="Коммерческие расходы"/>
    <x v="1"/>
    <x v="10"/>
    <x v="0"/>
    <x v="13"/>
    <s v="5.3.2"/>
    <n v="3645055.1760281608"/>
  </r>
  <r>
    <x v="11"/>
    <x v="1"/>
    <x v="3"/>
    <s v="Коммерческие расходы"/>
    <x v="1"/>
    <x v="11"/>
    <x v="1"/>
    <x v="0"/>
    <s v="5.4"/>
    <n v="270000"/>
  </r>
  <r>
    <x v="11"/>
    <x v="1"/>
    <x v="3"/>
    <s v="Коммерческие расходы"/>
    <x v="1"/>
    <x v="12"/>
    <x v="1"/>
    <x v="0"/>
    <s v="5.5"/>
    <n v="250000"/>
  </r>
  <r>
    <x v="11"/>
    <x v="1"/>
    <x v="3"/>
    <s v="Коммерческие расходы"/>
    <x v="1"/>
    <x v="13"/>
    <x v="1"/>
    <x v="0"/>
    <s v="5.6"/>
    <n v="976000"/>
  </r>
  <r>
    <x v="11"/>
    <x v="1"/>
    <x v="3"/>
    <s v="Коммерческие расходы"/>
    <x v="1"/>
    <x v="14"/>
    <x v="1"/>
    <x v="0"/>
    <s v="5.7"/>
    <n v="520722.16800402291"/>
  </r>
  <r>
    <x v="11"/>
    <x v="1"/>
    <x v="3"/>
    <s v="Коммерческие расходы"/>
    <x v="1"/>
    <x v="15"/>
    <x v="1"/>
    <x v="0"/>
    <s v="5.8"/>
    <n v="118663"/>
  </r>
  <r>
    <x v="11"/>
    <x v="1"/>
    <x v="4"/>
    <s v="Операционная прибыль"/>
    <x v="0"/>
    <x v="15"/>
    <x v="0"/>
    <x v="0"/>
    <s v="6"/>
    <n v="3433288.5427931957"/>
  </r>
  <r>
    <x v="11"/>
    <x v="1"/>
    <x v="5"/>
    <s v="Прочие доходы"/>
    <x v="0"/>
    <x v="15"/>
    <x v="0"/>
    <x v="0"/>
    <s v="7"/>
    <n v="5092"/>
  </r>
  <r>
    <x v="11"/>
    <x v="1"/>
    <x v="5"/>
    <s v="Прочие доходы"/>
    <x v="1"/>
    <x v="19"/>
    <x v="1"/>
    <x v="0"/>
    <s v="7.1"/>
    <n v="5092"/>
  </r>
  <r>
    <x v="11"/>
    <x v="1"/>
    <x v="6"/>
    <s v="Прочие расходы"/>
    <x v="0"/>
    <x v="16"/>
    <x v="0"/>
    <x v="0"/>
    <s v="8"/>
    <n v="2196193"/>
  </r>
  <r>
    <x v="11"/>
    <x v="1"/>
    <x v="6"/>
    <s v="Прочие расходы"/>
    <x v="1"/>
    <x v="17"/>
    <x v="1"/>
    <x v="0"/>
    <s v="8.1"/>
    <n v="2196193"/>
  </r>
  <r>
    <x v="11"/>
    <x v="1"/>
    <x v="7"/>
    <s v="Прибыль до налогообложения"/>
    <x v="0"/>
    <x v="18"/>
    <x v="0"/>
    <x v="0"/>
    <s v="9"/>
    <n v="1242187.5427931957"/>
  </r>
  <r>
    <x v="11"/>
    <x v="1"/>
    <x v="8"/>
    <s v="Налог на прибыль"/>
    <x v="0"/>
    <x v="18"/>
    <x v="0"/>
    <x v="0"/>
    <s v="11"/>
    <n v="248437.50855863915"/>
  </r>
  <r>
    <x v="11"/>
    <x v="1"/>
    <x v="9"/>
    <s v="Чистая прибыль"/>
    <x v="0"/>
    <x v="18"/>
    <x v="0"/>
    <x v="0"/>
    <s v="12"/>
    <n v="993750.03423455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01094D-135F-4AE9-9D21-7E85863CF8E9}" name="расходы_структура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25">
  <location ref="Q7:S21" firstHeaderRow="1" firstDataRow="2" firstDataCol="1" rowPageCount="3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>
      <items count="12">
        <item h="1" x="0"/>
        <item h="1" x="8"/>
        <item h="1" m="1" x="10"/>
        <item h="1" x="2"/>
        <item h="1" x="5"/>
        <item h="1" x="6"/>
        <item x="3"/>
        <item h="1" x="1"/>
        <item h="1" x="4"/>
        <item h="1" x="7"/>
        <item h="1" x="9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Row" showAll="0" sortType="ascending">
      <items count="22">
        <item x="12"/>
        <item x="8"/>
        <item m="1" x="20"/>
        <item x="0"/>
        <item x="15"/>
        <item x="14"/>
        <item x="1"/>
        <item x="6"/>
        <item x="19"/>
        <item x="17"/>
        <item x="16"/>
        <item x="18"/>
        <item x="7"/>
        <item x="5"/>
        <item x="13"/>
        <item x="2"/>
        <item x="10"/>
        <item x="11"/>
        <item x="9"/>
        <item x="4"/>
        <item x="3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1"/>
            </reference>
          </references>
        </pivotArea>
      </autoSortScope>
    </pivotField>
    <pivotField axis="axisPage" multipleItemSelectionAllowed="1" showAll="0">
      <items count="3">
        <item h="1" x="0"/>
        <item x="1"/>
        <item t="default"/>
      </items>
    </pivotField>
    <pivotField showAll="0" sortType="ascending"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0"/>
            </reference>
          </references>
        </pivotArea>
      </autoSortScope>
    </pivotField>
    <pivotField showAll="0"/>
    <pivotField dataField="1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5"/>
  </rowFields>
  <rowItems count="13">
    <i>
      <x v="7"/>
    </i>
    <i>
      <x v="12"/>
    </i>
    <i>
      <x v="4"/>
    </i>
    <i>
      <x v="13"/>
    </i>
    <i>
      <x v="20"/>
    </i>
    <i>
      <x/>
    </i>
    <i>
      <x v="17"/>
    </i>
    <i>
      <x v="19"/>
    </i>
    <i>
      <x v="5"/>
    </i>
    <i>
      <x v="14"/>
    </i>
    <i>
      <x v="18"/>
    </i>
    <i>
      <x v="1"/>
    </i>
    <i>
      <x v="16"/>
    </i>
  </rowItems>
  <colFields count="1">
    <field x="1"/>
  </colFields>
  <colItems count="2">
    <i>
      <x/>
    </i>
    <i>
      <x v="1"/>
    </i>
  </colItems>
  <pageFields count="3">
    <pageField fld="6" hier="-1"/>
    <pageField fld="4" hier="-1"/>
    <pageField fld="2" hier="-1"/>
  </pageFields>
  <dataFields count="1">
    <dataField name="Сумма по полю Значение" fld="9" baseField="0" baseItem="0" numFmtId="3"/>
  </dataFields>
  <chartFormats count="14"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8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4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8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8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4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21B89A-6104-4AF1-B017-595FA685BEEC}" name="чистприбыль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40">
  <location ref="AA7:AC20" firstHeaderRow="1" firstDataRow="2" firstDataCol="1" rowPageCount="2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h="1" x="0"/>
        <item h="1" x="8"/>
        <item h="1" m="1" x="10"/>
        <item h="1" x="5"/>
        <item h="1" x="6"/>
        <item h="1" x="3"/>
        <item h="1" x="1"/>
        <item h="1" x="2"/>
        <item h="1" x="4"/>
        <item h="1" x="7"/>
        <item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44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"/>
          </reference>
        </references>
      </pivotArea>
    </chartFormat>
    <chartFormat chart="9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"/>
          </reference>
        </references>
      </pivotArea>
    </chartFormat>
    <chartFormat chart="9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</references>
      </pivotArea>
    </chartFormat>
    <chartFormat chart="10" format="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</references>
      </pivotArea>
    </chartFormat>
    <chartFormat chart="10" format="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10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0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2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2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5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5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7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7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7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7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5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3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5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5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9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9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7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7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9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9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B9F224-BFB7-40C6-9C11-AD19DF9A16B6}" name="чистприбыль_структура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37">
  <location ref="U7:X20" firstHeaderRow="1" firstDataRow="2" firstDataCol="1" rowPageCount="2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 defaultSubtotal="0">
      <items count="11">
        <item h="1" x="0"/>
        <item h="1" x="8"/>
        <item h="1" m="1" x="10"/>
        <item h="1" x="5"/>
        <item h="1" x="6"/>
        <item x="3"/>
        <item h="1" x="1"/>
        <item n="вал.прибыль" x="2"/>
        <item h="1" x="4"/>
        <item h="1" x="7"/>
        <item n="чистая прибыль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3">
    <i>
      <x v="5"/>
    </i>
    <i>
      <x v="7"/>
    </i>
    <i>
      <x v="10"/>
    </i>
  </colItems>
  <pageFields count="2">
    <pageField fld="4" hier="-1"/>
    <pageField fld="1" hier="-1"/>
  </pageFields>
  <dataFields count="1">
    <dataField name="Сумма по полю Значение" fld="9" baseField="0" baseItem="0" numFmtId="3"/>
  </dataFields>
  <chartFormats count="37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8"/>
          </reference>
        </references>
      </pivotArea>
    </chartFormat>
    <chartFormat chart="9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8"/>
          </reference>
        </references>
      </pivotArea>
    </chartFormat>
    <chartFormat chart="9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</references>
      </pivotArea>
    </chartFormat>
    <chartFormat chart="10" format="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</references>
      </pivotArea>
    </chartFormat>
    <chartFormat chart="10" format="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chartFormat>
    <chartFormat chart="10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0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12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</references>
      </pivotArea>
    </chartFormat>
    <chartFormat chart="12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4"/>
          </reference>
        </references>
      </pivotArea>
    </chartFormat>
    <chartFormat chart="2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2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2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2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6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6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6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30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30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0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34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34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4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36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36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6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968EDB-3648-4DF0-997B-925ACB1B7091}" name="валприбыль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25">
  <location ref="A6:C19" firstHeaderRow="1" firstDataRow="2" firstDataCol="1" rowPageCount="2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h="1" x="0"/>
        <item h="1" x="8"/>
        <item h="1" m="1" x="10"/>
        <item h="1" x="5"/>
        <item h="1" x="6"/>
        <item h="1" x="3"/>
        <item h="1" x="1"/>
        <item x="2"/>
        <item h="1" x="4"/>
        <item h="1" x="7"/>
        <item h="1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16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3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B67179-5004-4A79-9C37-51053A29BFE9}" name="Сводная таблица2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26">
  <location ref="AE6:AG19" firstHeaderRow="1" firstDataRow="2" firstDataCol="1" rowPageCount="2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x="0"/>
        <item h="1" x="8"/>
        <item h="1" m="1" x="10"/>
        <item h="1" x="5"/>
        <item h="1" x="6"/>
        <item h="1" x="3"/>
        <item h="1" x="1"/>
        <item h="1" x="2"/>
        <item h="1" x="4"/>
        <item h="1" x="7"/>
        <item h="1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22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3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8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8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9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9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3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3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5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5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B42A6-386B-4C19-8FC8-2D619BF1299C}" name="выручка_валприбыль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26">
  <location ref="E6:G19" firstHeaderRow="1" firstDataRow="2" firstDataCol="1" rowPageCount="2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 defaultSubtotal="0">
      <items count="11">
        <item x="0"/>
        <item h="1" x="8"/>
        <item h="1" m="1" x="10"/>
        <item h="1" x="5"/>
        <item h="1" x="6"/>
        <item h="1" x="3"/>
        <item h="1" x="1"/>
        <item n="вал. прибыль" x="2"/>
        <item h="1" x="4"/>
        <item h="1" x="7"/>
        <item h="1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2">
    <i>
      <x/>
    </i>
    <i>
      <x v="7"/>
    </i>
  </colItems>
  <pageFields count="2">
    <pageField fld="4" hier="-1"/>
    <pageField fld="1" hier="-1"/>
  </pageFields>
  <dataFields count="1">
    <dataField name="Сумма по полю Значение" fld="9" baseField="0" baseItem="0" numFmtId="3"/>
  </dataFields>
  <chartFormats count="14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9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9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1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5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5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9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9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3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3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5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5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4E772-8CAD-429B-B6B4-03EF0F484766}" name="доля_валприбыли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23">
  <location ref="I7:K13" firstHeaderRow="1" firstDataRow="2" firstDataCol="1" rowPageCount="3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axis="axisCol" multipleItemSelectionAllowed="1" showAll="0">
      <items count="12">
        <item x="0"/>
        <item h="1" x="8"/>
        <item h="1" m="1" x="10"/>
        <item n="вал. прибыль" x="2"/>
        <item h="1" x="5"/>
        <item h="1" x="6"/>
        <item h="1" x="3"/>
        <item h="1" x="1"/>
        <item h="1" x="4"/>
        <item h="1" x="7"/>
        <item h="1" x="9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axis="axisRow" showAll="0" sortType="ascending">
      <items count="17">
        <item x="0"/>
        <item x="13"/>
        <item x="7"/>
        <item x="3"/>
        <item x="2"/>
        <item m="1" x="15"/>
        <item x="12"/>
        <item x="6"/>
        <item x="1"/>
        <item x="9"/>
        <item m="1" x="14"/>
        <item x="8"/>
        <item x="10"/>
        <item x="11"/>
        <item x="4"/>
        <item x="5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0"/>
            </reference>
          </references>
        </pivotArea>
      </autoSortScope>
    </pivotField>
    <pivotField showAll="0"/>
    <pivotField dataField="1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7"/>
  </rowFields>
  <rowItems count="5">
    <i>
      <x v="15"/>
    </i>
    <i>
      <x v="14"/>
    </i>
    <i>
      <x v="3"/>
    </i>
    <i>
      <x v="4"/>
    </i>
    <i>
      <x v="8"/>
    </i>
  </rowItems>
  <colFields count="1">
    <field x="2"/>
  </colFields>
  <colItems count="2">
    <i>
      <x/>
    </i>
    <i>
      <x v="3"/>
    </i>
  </colItems>
  <pageFields count="3">
    <pageField fld="6" hier="-1"/>
    <pageField fld="4" hier="-1"/>
    <pageField fld="1" hier="-1"/>
  </pageFields>
  <dataFields count="1">
    <dataField name="Сумма по полю Значение" fld="9" baseField="0" baseItem="0" numFmtId="3"/>
  </dataFields>
  <chartFormats count="12">
    <chartFormat chart="6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6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6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2C4225-1991-4259-9362-0C466CE89DA0}" name="расходы_опприбыль" cacheId="133" applyNumberFormats="0" applyBorderFormats="0" applyFontFormats="0" applyPatternFormats="0" applyAlignmentFormats="0" applyWidthHeightFormats="1" dataCaption="Значения" updatedVersion="6" minRefreshableVersion="5" rowGrandTotals="0" colGrandTotals="0" itemPrintTitles="1" createdVersion="6" indent="0" outline="1" outlineData="1" multipleFieldFilters="0" chartFormat="28">
  <location ref="M7:O20" firstHeaderRow="1" firstDataRow="2" firstDataCol="1" rowPageCount="2" colPageCount="1"/>
  <pivotFields count="11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axis="axisCol" multipleItemSelectionAllowed="1" showAll="0">
      <items count="3">
        <item x="0"/>
        <item x="1"/>
        <item t="default"/>
      </items>
    </pivotField>
    <pivotField axis="axisPage" multipleItemSelectionAllowed="1" showAll="0" defaultSubtotal="0">
      <items count="11">
        <item h="1" x="0"/>
        <item h="1" x="8"/>
        <item h="1" m="1" x="10"/>
        <item h="1" x="5"/>
        <item h="1" x="6"/>
        <item x="3"/>
        <item h="1" x="1"/>
        <item h="1" x="2"/>
        <item n="операц. прибыль" h="1" x="4"/>
        <item h="1" x="7"/>
        <item h="1" x="9"/>
      </items>
    </pivotField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2">
    <i>
      <x/>
    </i>
    <i>
      <x v="1"/>
    </i>
  </colItems>
  <pageFields count="2">
    <pageField fld="4" hier="-1"/>
    <pageField fld="2" hier="-1"/>
  </pageFields>
  <dataFields count="1">
    <dataField name="Сумма по полю Значение" fld="9" baseField="0" baseItem="0" numFmtId="3"/>
  </dataFields>
  <chartFormats count="18">
    <chartFormat chart="3" format="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6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7"/>
          </reference>
        </references>
      </pivotArea>
    </chartFormat>
    <chartFormat chart="6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7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3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7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1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1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5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5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7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7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16" applyNumberFormats="0" applyBorderFormats="0" applyFontFormats="0" applyPatternFormats="0" applyAlignmentFormats="0" applyWidthHeightFormats="0">
  <queryTableRefresh nextId="11">
    <queryTableFields count="10">
      <queryTableField id="1" name="дата" tableColumnId="1"/>
      <queryTableField id="2" name="тип" tableColumnId="2"/>
      <queryTableField id="3" name="показатель" tableColumnId="3"/>
      <queryTableField id="4" name="раздел" tableColumnId="4"/>
      <queryTableField id="5" name="сумма раздела" tableColumnId="5"/>
      <queryTableField id="6" name="группа" tableColumnId="6"/>
      <queryTableField id="7" name="сумма группы" tableColumnId="7"/>
      <queryTableField id="8" name="статья" tableColumnId="8"/>
      <queryTableField id="9" name="код" tableColumnId="9"/>
      <queryTableField id="10" name="Значение" tableColumnId="1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7CCA69-17D7-495B-B577-875DEF58CC35}" name="бдр" displayName="бдр" ref="A3:BE71" totalsRowShown="0" headerRowDxfId="68" dataDxfId="67">
  <autoFilter ref="A3:BE71" xr:uid="{AED3DD8D-66A0-4B0C-A6E4-A4450B8C9C0B}"/>
  <tableColumns count="57">
    <tableColumn id="1" xr3:uid="{CF351F9F-5FFD-4C36-B3AE-09DCAE16BBE8}" name="1" dataDxfId="66"/>
    <tableColumn id="2" xr3:uid="{558B9EBB-8675-43B9-BE5E-8A7D1D858D4D}" name="2" dataDxfId="65"/>
    <tableColumn id="3" xr3:uid="{8D17A334-8A6C-48F6-B4F2-E056B4C87258}" name="3" dataDxfId="64"/>
    <tableColumn id="4" xr3:uid="{59FD15F9-31C9-4836-91F2-4CC458AD98F5}" name="4" dataDxfId="63"/>
    <tableColumn id="5" xr3:uid="{2470D49A-553B-4302-A673-048FC8308B5A}" name="5" dataDxfId="62"/>
    <tableColumn id="6" xr3:uid="{0C97ED77-9DD4-48CF-B3AF-58AA76FBCA1D}" name="6" dataDxfId="61"/>
    <tableColumn id="7" xr3:uid="{71935ACC-5467-43F2-BEA3-8672D9C063A0}" name="7" dataDxfId="60"/>
    <tableColumn id="8" xr3:uid="{5DF48ECA-735E-42B9-9346-D6D2DA3FFA9C}" name="8" dataDxfId="59">
      <calculatedColumnFormula>G4-F4</calculatedColumnFormula>
    </tableColumn>
    <tableColumn id="9" xr3:uid="{DF8D94F1-AAFD-4659-B2FA-25394309AB2C}" name="9" dataDxfId="58" dataCellStyle="Процентный">
      <calculatedColumnFormula>IF(F4=0,0,G4/F4)</calculatedColumnFormula>
    </tableColumn>
    <tableColumn id="10" xr3:uid="{2608303A-26BE-4C29-9638-4E02FF61E47F}" name="10" dataDxfId="57"/>
    <tableColumn id="11" xr3:uid="{6EA804B3-A59C-4CA2-ADDB-06639FF696DB}" name="11" dataDxfId="56"/>
    <tableColumn id="12" xr3:uid="{0074D28B-2CA6-4FFC-A45E-A9EF21D25AA1}" name="12" dataDxfId="55">
      <calculatedColumnFormula>K4-J4</calculatedColumnFormula>
    </tableColumn>
    <tableColumn id="13" xr3:uid="{ECBF7BD4-AD30-4C93-9F17-CB8D26267B76}" name="13" dataDxfId="54" dataCellStyle="Процентный">
      <calculatedColumnFormula>IF(J4=0,0,K4/J4)</calculatedColumnFormula>
    </tableColumn>
    <tableColumn id="14" xr3:uid="{A337C0E2-FA1C-499B-B4F7-ECE4E2FCBD67}" name="14" dataDxfId="53"/>
    <tableColumn id="15" xr3:uid="{91097655-82CC-40B0-BF97-D3CBE8C3EDCC}" name="15" dataDxfId="52"/>
    <tableColumn id="16" xr3:uid="{91E40078-340B-429B-8FE0-64A72E42286B}" name="16" dataDxfId="51">
      <calculatedColumnFormula>O4-N4</calculatedColumnFormula>
    </tableColumn>
    <tableColumn id="17" xr3:uid="{DE9693B6-0352-4F58-91C4-86F7E3E510B4}" name="17" dataDxfId="50" dataCellStyle="Процентный">
      <calculatedColumnFormula>IF(N4=0,0,O4/N4)</calculatedColumnFormula>
    </tableColumn>
    <tableColumn id="18" xr3:uid="{5AE731D0-9361-466E-AB21-9789D1C28C4C}" name="18" dataDxfId="49"/>
    <tableColumn id="19" xr3:uid="{1B3E5CF3-A0B4-4563-9C01-ADDE96EDE291}" name="19" dataDxfId="48"/>
    <tableColumn id="20" xr3:uid="{C39463C7-496E-496B-A256-F0F15B263DF8}" name="20" dataDxfId="47">
      <calculatedColumnFormula>S4-R4</calculatedColumnFormula>
    </tableColumn>
    <tableColumn id="21" xr3:uid="{56C96F48-C020-41AD-9A68-2613489A709A}" name="21" dataDxfId="46" dataCellStyle="Процентный">
      <calculatedColumnFormula>IF(R4=0,0,S4/R4)</calculatedColumnFormula>
    </tableColumn>
    <tableColumn id="22" xr3:uid="{857865A2-82D0-41BC-A664-188A0CAF2D97}" name="22" dataDxfId="45"/>
    <tableColumn id="23" xr3:uid="{41EFCC7E-24DD-4A55-8638-188A450D5CDF}" name="23" dataDxfId="44"/>
    <tableColumn id="24" xr3:uid="{11CB0545-D81A-4E69-949F-8DF1439079F7}" name="24" dataDxfId="43">
      <calculatedColumnFormula>W4-V4</calculatedColumnFormula>
    </tableColumn>
    <tableColumn id="25" xr3:uid="{ADDF696F-4301-4956-A1C5-E2B8908BE407}" name="25" dataDxfId="42" dataCellStyle="Процентный">
      <calculatedColumnFormula>IF(V4=0,0,W4/V4)</calculatedColumnFormula>
    </tableColumn>
    <tableColumn id="26" xr3:uid="{9A3017AA-FAAE-44C7-9766-4F6010DDF01B}" name="26" dataDxfId="41"/>
    <tableColumn id="27" xr3:uid="{9D303450-2BE3-4986-A24F-E3E4B8D73F50}" name="27" dataDxfId="40"/>
    <tableColumn id="28" xr3:uid="{577CD5D4-00E8-40D4-AC24-F0BB3E8EAB0B}" name="28" dataDxfId="39">
      <calculatedColumnFormula>AA4-Z4</calculatedColumnFormula>
    </tableColumn>
    <tableColumn id="29" xr3:uid="{30984143-3510-472F-9999-39A09EC115D2}" name="29" dataDxfId="38" dataCellStyle="Процентный">
      <calculatedColumnFormula>IF(Z4=0,0,AA4/Z4)</calculatedColumnFormula>
    </tableColumn>
    <tableColumn id="30" xr3:uid="{1E18AE6B-E1A4-4D78-A0E8-E6A0F4CF019E}" name="30" dataDxfId="37"/>
    <tableColumn id="31" xr3:uid="{DDD51259-ABB8-4CFF-8D9C-F0D1FBF6D9A3}" name="31" dataDxfId="36"/>
    <tableColumn id="32" xr3:uid="{C19869E6-447E-4A34-AC31-759748FB9C47}" name="32" dataDxfId="35">
      <calculatedColumnFormula>AE4-AD4</calculatedColumnFormula>
    </tableColumn>
    <tableColumn id="33" xr3:uid="{B6812704-9CB7-45B4-A39B-6B87BF79B51B}" name="33" dataDxfId="34" dataCellStyle="Процентный">
      <calculatedColumnFormula>IF(AD4=0,0,AE4/AD4)</calculatedColumnFormula>
    </tableColumn>
    <tableColumn id="34" xr3:uid="{2D01C82B-2BCC-428A-B400-D069C1B34668}" name="34" dataDxfId="33"/>
    <tableColumn id="35" xr3:uid="{23835707-955F-443E-AB81-FA6A804E1B72}" name="35" dataDxfId="32"/>
    <tableColumn id="36" xr3:uid="{0218D287-F8F1-4CEC-9386-5316EEE45C3A}" name="36" dataDxfId="31">
      <calculatedColumnFormula>AI4-AH4</calculatedColumnFormula>
    </tableColumn>
    <tableColumn id="37" xr3:uid="{017439A9-F790-4170-ABE4-45807A8CB4A4}" name="37" dataDxfId="30" dataCellStyle="Процентный">
      <calculatedColumnFormula>IF(AH4=0,0,AI4/AH4)</calculatedColumnFormula>
    </tableColumn>
    <tableColumn id="38" xr3:uid="{43C91D36-ECDC-4EE7-AE1A-54C897720074}" name="38" dataDxfId="29"/>
    <tableColumn id="39" xr3:uid="{27AE83DC-70D4-4694-B4DA-B214352A7747}" name="39" dataDxfId="28"/>
    <tableColumn id="40" xr3:uid="{FF730FE9-FA8E-4566-B7F4-01203B6103AA}" name="40" dataDxfId="27">
      <calculatedColumnFormula>AM4-AL4</calculatedColumnFormula>
    </tableColumn>
    <tableColumn id="41" xr3:uid="{FEED55DA-631C-4773-A663-BEBE40C65F8F}" name="41" dataDxfId="26" dataCellStyle="Процентный">
      <calculatedColumnFormula>IF(AL4=0,0,AM4/AL4)</calculatedColumnFormula>
    </tableColumn>
    <tableColumn id="42" xr3:uid="{3A3F00AB-A582-43D9-8BC1-4A73C4EBF21D}" name="42" dataDxfId="25"/>
    <tableColumn id="43" xr3:uid="{6DE76BDA-D190-429C-96EB-B74693CCBBE1}" name="43" dataDxfId="24"/>
    <tableColumn id="44" xr3:uid="{41ADDCC7-9E65-4C43-A38F-FB9AE6FF5EC4}" name="44" dataDxfId="23">
      <calculatedColumnFormula>AQ4-AP4</calculatedColumnFormula>
    </tableColumn>
    <tableColumn id="45" xr3:uid="{67A95EEE-6D36-43C9-BD97-43A541E6E6ED}" name="45" dataDxfId="22" dataCellStyle="Процентный">
      <calculatedColumnFormula>IF(AP4=0,0,AQ4/AP4)</calculatedColumnFormula>
    </tableColumn>
    <tableColumn id="46" xr3:uid="{63AD8484-9F57-46C5-935D-02D09B11D48E}" name="46" dataDxfId="21"/>
    <tableColumn id="47" xr3:uid="{DC2F348F-5D00-4399-A09A-89150F461C47}" name="47" dataDxfId="20"/>
    <tableColumn id="48" xr3:uid="{8205AB7E-027F-4878-B014-9D44B4164588}" name="48" dataDxfId="19">
      <calculatedColumnFormula>AU4-AT4</calculatedColumnFormula>
    </tableColumn>
    <tableColumn id="49" xr3:uid="{D2E588A8-083C-48E6-80CC-FA3D87DBF119}" name="49" dataDxfId="18" dataCellStyle="Процентный">
      <calculatedColumnFormula>IF(AT4=0,0,AU4/AT4)</calculatedColumnFormula>
    </tableColumn>
    <tableColumn id="50" xr3:uid="{CEEEBF71-664C-4C7D-950B-97DCBF5DF1CA}" name="50" dataDxfId="17"/>
    <tableColumn id="51" xr3:uid="{357BA568-8DA4-4F67-ABED-95350CE40D69}" name="51" dataDxfId="16"/>
    <tableColumn id="52" xr3:uid="{E74E4889-71FB-4DBC-820A-A13BFBA6DB7C}" name="52" dataDxfId="15">
      <calculatedColumnFormula>AY4-AX4</calculatedColumnFormula>
    </tableColumn>
    <tableColumn id="53" xr3:uid="{6369F845-6445-4CFD-8C4D-91626C87ED2A}" name="53" dataDxfId="14" dataCellStyle="Процентный">
      <calculatedColumnFormula>IF(AX4=0,0,AY4/AX4)</calculatedColumnFormula>
    </tableColumn>
    <tableColumn id="54" xr3:uid="{03EA1516-0B4D-4140-B843-775AD6A9BC02}" name="54" dataDxfId="13">
      <calculatedColumnFormula>F4+J4+N4+R4+V4+Z4+AD4+AH4+AL4+AP4+AT4+AX4</calculatedColumnFormula>
    </tableColumn>
    <tableColumn id="55" xr3:uid="{78ADECEB-71A5-4D8B-987B-2B639626C56D}" name="55" dataDxfId="12">
      <calculatedColumnFormula>G4+K4+O4+S4+W4+AA4+AE4+AI4+AM4+AQ4+AU4+AY4</calculatedColumnFormula>
    </tableColumn>
    <tableColumn id="56" xr3:uid="{DBDC5476-02A4-4103-87A2-83AE0901768E}" name="56" dataDxfId="11">
      <calculatedColumnFormula>BC4-BB4</calculatedColumnFormula>
    </tableColumn>
    <tableColumn id="57" xr3:uid="{4DA57A62-9902-4B9C-884C-E3CE9FFD5E51}" name="57" dataDxfId="10" dataCellStyle="Процентный">
      <calculatedColumnFormula>IF(BB4=0,0,BC4/BB4)</calculatedColumnFormula>
    </tableColumn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B306AF-EB29-4A9A-B160-320B2860A554}" name="бдр_2" displayName="бдр_2" ref="A1:J1386" tableType="queryTable" totalsRowShown="0">
  <autoFilter ref="A1:J1386" xr:uid="{FB9E99A5-C1C2-4979-A9E2-93343E58481E}"/>
  <tableColumns count="10">
    <tableColumn id="1" xr3:uid="{DB5636BA-AF83-4140-A150-B6E890A8833B}" uniqueName="1" name="дата" queryTableFieldId="1" dataDxfId="9"/>
    <tableColumn id="2" xr3:uid="{D8068B3D-7569-4772-84B8-645B20202CBE}" uniqueName="2" name="тип" queryTableFieldId="2" dataDxfId="8"/>
    <tableColumn id="3" xr3:uid="{10193E34-AF38-4BB6-A812-FB82C8CCFFB4}" uniqueName="3" name="показатель" queryTableFieldId="3" dataDxfId="7"/>
    <tableColumn id="4" xr3:uid="{7D5A62B7-34A7-46D9-B21F-4F1BB84582CA}" uniqueName="4" name="раздел" queryTableFieldId="4" dataDxfId="6"/>
    <tableColumn id="5" xr3:uid="{871249D6-54FD-442D-9F37-B93BE85ED0CB}" uniqueName="5" name="сумма раздела" queryTableFieldId="5" dataDxfId="5"/>
    <tableColumn id="6" xr3:uid="{FA23343A-293B-4633-A73E-757218FDFC8D}" uniqueName="6" name="группа" queryTableFieldId="6" dataDxfId="4"/>
    <tableColumn id="7" xr3:uid="{628B07FD-8282-4B58-9424-075E0D49CE1B}" uniqueName="7" name="сумма группы" queryTableFieldId="7" dataDxfId="3"/>
    <tableColumn id="8" xr3:uid="{D7B79A84-2694-4871-B1E4-7F847C4DCDA6}" uniqueName="8" name="статья" queryTableFieldId="8" dataDxfId="2"/>
    <tableColumn id="9" xr3:uid="{27FFDFCF-E0CB-4B66-A8AB-12F55B43EECD}" uniqueName="9" name="код" queryTableFieldId="9" dataDxfId="1"/>
    <tableColumn id="10" xr3:uid="{5C4DE515-DF54-4184-8EA6-09DB47CA0783}" uniqueName="10" name="Значение" queryTableFieldId="1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Индикатор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ВстроеннаяВременнаяШкала_дата" xr10:uid="{7221960B-2822-4FF9-8D4A-A8721A5EF030}" sourceName="дата">
  <pivotTables>
    <pivotTable tabId="14" name="выручка_валприбыль"/>
    <pivotTable tabId="14" name="чистприбыль_структура"/>
    <pivotTable tabId="14" name="чистприбыль"/>
    <pivotTable tabId="14" name="валприбыль"/>
    <pivotTable tabId="14" name="доля_валприбыли"/>
    <pivotTable tabId="14" name="расходы_опприбыль"/>
    <pivotTable tabId="14" name="расходы_структура"/>
    <pivotTable tabId="14" name="Сводная таблица2"/>
  </pivotTables>
  <state minimalRefreshVersion="6" lastRefreshVersion="6" pivotCacheId="1" filterType="unknown">
    <bounds startDate="2017-01-01T00:00:00" endDate="2018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1" xr10:uid="{83908C18-33B7-4E82-B422-EA98DAA8CB27}" cache="ВстроеннаяВременнаяШкала_дата" caption="дата" showSelectionLabel="0" showTimeLevel="0" showHorizontalScrollbar="0" level="1" selectionLevel="1" scrollPosition="2017-01-01T00:00:00" style="Шкала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2" xr10:uid="{3621A884-6278-40AA-B31C-B49E8A662C15}" cache="ВстроеннаяВременнаяШкала_дата" caption="дата" showSelectionLabel="0" showTimeLevel="0" showHorizontalScrollbar="0" level="1" selectionLevel="1" scrollPosition="2017-01-01T00:00:00" style="Шкала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3" xr10:uid="{A7DD53BD-60CD-462E-9669-2302A40B8C30}" cache="ВстроеннаяВременнаяШкала_дата" caption="дата" showSelectionLabel="0" showTimeLevel="0" showHorizontalScrollbar="0" level="1" selectionLevel="1" scrollPosition="2017-01-01T00:00:00" style="TheEconomistDash"/>
</timelines>
</file>

<file path=xl/timelines/timeline4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4" xr10:uid="{90BD78A3-9445-4748-BCBC-AA288559F81D}" cache="ВстроеннаяВременнаяШкала_дата" caption="дата" showSelectionLabel="0" showTimeLevel="0" showHorizontalScrollbar="0" level="1" selectionLevel="1" scrollPosition="2017-01-01T00:00:00" style="DarkStyle"/>
</timelines>
</file>

<file path=xl/timelines/timeline5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5" xr10:uid="{14E1E828-03ED-40EA-8B2F-C3CA9A4E40D0}" cache="ВстроеннаяВременнаяШкала_дата" caption="дата" showSelectionLabel="0" showTimeLevel="0" showHorizontalScrollbar="0" level="1" selectionLevel="1" scrollPosition="2017-01-01T00:00:00" style="TimeSlicerStyleLight2"/>
</timelines>
</file>

<file path=xl/timelines/timeline6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 6" xr10:uid="{E97E3C20-9D75-4DA0-9EFD-629EBB4AB586}" cache="ВстроеннаяВременнаяШкала_дата" caption="дата" showSelectionLabel="0" showTimeLevel="0" showHorizontalScrollbar="0" level="1" selectionLevel="1" scrollPosition="2017-01-01T00:00:00" style="DarkBlue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1/relationships/timeline" Target="../timelines/timelin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1/relationships/timeline" Target="../timelines/timelin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F607-B352-41D4-BF25-9EBD8F63DD8E}">
  <dimension ref="B2:X30"/>
  <sheetViews>
    <sheetView showGridLines="0" showRowColHeaders="0" zoomScale="90" zoomScaleNormal="90" workbookViewId="0">
      <selection activeCell="D3" sqref="D3"/>
    </sheetView>
  </sheetViews>
  <sheetFormatPr defaultRowHeight="15" x14ac:dyDescent="0.25"/>
  <cols>
    <col min="1" max="1" width="3.28515625" customWidth="1"/>
    <col min="2" max="2" width="1.42578125" customWidth="1"/>
    <col min="3" max="3" width="8.5703125" customWidth="1"/>
    <col min="4" max="4" width="4.5703125" customWidth="1"/>
    <col min="5" max="7" width="13.140625" customWidth="1"/>
    <col min="8" max="8" width="1.42578125" customWidth="1"/>
    <col min="9" max="9" width="1.5703125" customWidth="1"/>
    <col min="10" max="10" width="15.85546875" customWidth="1"/>
    <col min="11" max="11" width="10.28515625" customWidth="1"/>
    <col min="12" max="12" width="14" customWidth="1"/>
    <col min="13" max="13" width="10.28515625" customWidth="1"/>
    <col min="14" max="14" width="1.42578125" customWidth="1"/>
    <col min="15" max="18" width="13.140625" customWidth="1"/>
    <col min="19" max="19" width="1.5703125" customWidth="1"/>
    <col min="20" max="23" width="12.42578125" customWidth="1"/>
    <col min="24" max="25" width="1.42578125" customWidth="1"/>
  </cols>
  <sheetData>
    <row r="2" spans="2:24" ht="9" customHeight="1" x14ac:dyDescent="0.25"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</row>
    <row r="3" spans="2:24" ht="23.25" customHeight="1" x14ac:dyDescent="0.35">
      <c r="B3" s="47"/>
      <c r="C3" s="48"/>
      <c r="D3" s="50" t="s">
        <v>13</v>
      </c>
      <c r="E3" s="48"/>
      <c r="F3" s="48"/>
      <c r="G3" s="48"/>
      <c r="H3" s="48"/>
      <c r="I3" s="51"/>
      <c r="J3" s="147" t="s">
        <v>213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2:24" ht="12" customHeight="1" x14ac:dyDescent="0.2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9"/>
    </row>
    <row r="5" spans="2:24" x14ac:dyDescent="0.25">
      <c r="B5" s="42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</row>
    <row r="6" spans="2:24" ht="15.75" customHeight="1" x14ac:dyDescent="0.25"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</row>
    <row r="7" spans="2:24" ht="15.75" customHeight="1" x14ac:dyDescent="0.25">
      <c r="B7" s="4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</row>
    <row r="8" spans="2:24" ht="15.75" customHeight="1" x14ac:dyDescent="0.25">
      <c r="B8" s="4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</row>
    <row r="9" spans="2:24" ht="15.75" customHeight="1" x14ac:dyDescent="0.25">
      <c r="B9" s="4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3"/>
    </row>
    <row r="10" spans="2:24" ht="15.75" customHeight="1" x14ac:dyDescent="0.25">
      <c r="B10" s="4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3"/>
    </row>
    <row r="11" spans="2:24" ht="15.75" customHeight="1" x14ac:dyDescent="0.25"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3"/>
    </row>
    <row r="12" spans="2:24" ht="15.75" customHeight="1" x14ac:dyDescent="0.25">
      <c r="B12" s="42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3"/>
    </row>
    <row r="13" spans="2:24" ht="15.75" customHeight="1" x14ac:dyDescent="0.25">
      <c r="B13" s="42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3"/>
    </row>
    <row r="14" spans="2:24" ht="15.75" customHeight="1" x14ac:dyDescent="0.25">
      <c r="B14" s="42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3"/>
    </row>
    <row r="15" spans="2:24" ht="15.75" customHeight="1" x14ac:dyDescent="0.25"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3"/>
    </row>
    <row r="16" spans="2:24" ht="15.75" customHeight="1" x14ac:dyDescent="0.25">
      <c r="B16" s="42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3"/>
    </row>
    <row r="17" spans="2:24" x14ac:dyDescent="0.25">
      <c r="B17" s="42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3"/>
    </row>
    <row r="18" spans="2:24" ht="15.75" customHeight="1" x14ac:dyDescent="0.25"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3"/>
    </row>
    <row r="19" spans="2:24" ht="15.75" customHeight="1" x14ac:dyDescent="0.25">
      <c r="B19" s="42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3"/>
    </row>
    <row r="20" spans="2:24" ht="15.75" customHeight="1" x14ac:dyDescent="0.25">
      <c r="B20" s="42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3"/>
    </row>
    <row r="21" spans="2:24" ht="15.75" customHeight="1" x14ac:dyDescent="0.25">
      <c r="B21" s="4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3"/>
    </row>
    <row r="22" spans="2:24" ht="15.75" customHeight="1" x14ac:dyDescent="0.25"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3"/>
    </row>
    <row r="23" spans="2:24" ht="15.75" customHeight="1" x14ac:dyDescent="0.25">
      <c r="B23" s="42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3"/>
    </row>
    <row r="24" spans="2:24" ht="15.75" customHeight="1" x14ac:dyDescent="0.25"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3"/>
    </row>
    <row r="25" spans="2:24" ht="15.75" customHeight="1" x14ac:dyDescent="0.25"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3"/>
    </row>
    <row r="26" spans="2:24" ht="15.75" customHeight="1" x14ac:dyDescent="0.25"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3"/>
    </row>
    <row r="27" spans="2:24" ht="15.75" customHeight="1" x14ac:dyDescent="0.25">
      <c r="B27" s="4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3"/>
    </row>
    <row r="28" spans="2:24" ht="15.75" customHeight="1" x14ac:dyDescent="0.25"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3"/>
    </row>
    <row r="29" spans="2:24" s="57" customFormat="1" ht="18" customHeight="1" x14ac:dyDescent="0.25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  <c r="V29" s="55"/>
      <c r="W29" s="54" t="s">
        <v>214</v>
      </c>
      <c r="X29" s="56"/>
    </row>
    <row r="30" spans="2:24" ht="8.25" customHeight="1" x14ac:dyDescent="0.25"/>
  </sheetData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805A-6958-4F4E-8B5C-1BC506E00941}">
  <dimension ref="A1:P21"/>
  <sheetViews>
    <sheetView showGridLines="0" showRowColHeaders="0" zoomScaleNormal="100" workbookViewId="0">
      <selection activeCell="J12" sqref="J12"/>
    </sheetView>
  </sheetViews>
  <sheetFormatPr defaultColWidth="0" defaultRowHeight="15" customHeight="1" zeroHeight="1" x14ac:dyDescent="0.25"/>
  <cols>
    <col min="1" max="1" width="2.85546875" style="68" customWidth="1"/>
    <col min="2" max="6" width="9.140625" style="68" customWidth="1"/>
    <col min="7" max="8" width="9.140625" style="67" customWidth="1"/>
    <col min="9" max="9" width="13.7109375" style="67" customWidth="1"/>
    <col min="10" max="10" width="25.5703125" style="67" customWidth="1"/>
    <col min="11" max="11" width="26.5703125" style="67" customWidth="1"/>
    <col min="12" max="12" width="9.140625" style="67" hidden="1" customWidth="1"/>
    <col min="13" max="16" width="9.140625" style="68" hidden="1" customWidth="1"/>
    <col min="17" max="16384" width="9.140625" style="68" hidden="1"/>
  </cols>
  <sheetData>
    <row r="1" spans="1:16" s="64" customFormat="1" ht="6.7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64" customFormat="1" x14ac:dyDescent="0.25">
      <c r="A2" s="63"/>
      <c r="B2" s="63"/>
      <c r="C2" s="63"/>
      <c r="D2" s="63"/>
      <c r="E2" s="63"/>
      <c r="F2" s="63"/>
      <c r="G2" s="63"/>
      <c r="H2" s="63"/>
      <c r="I2" s="63"/>
      <c r="K2" s="63"/>
      <c r="L2" s="63"/>
      <c r="M2" s="63"/>
      <c r="N2" s="63"/>
      <c r="O2" s="63"/>
      <c r="P2" s="63"/>
    </row>
    <row r="3" spans="1:16" s="64" customFormat="1" x14ac:dyDescent="0.25">
      <c r="A3" s="63"/>
      <c r="B3" s="63"/>
      <c r="C3" s="63"/>
      <c r="D3" s="63"/>
      <c r="E3" s="63"/>
      <c r="F3" s="63"/>
      <c r="G3" s="63"/>
      <c r="H3" s="63"/>
      <c r="I3" s="63"/>
      <c r="K3" s="63"/>
      <c r="L3" s="63"/>
      <c r="M3" s="63"/>
      <c r="N3" s="63"/>
      <c r="O3" s="63"/>
      <c r="P3" s="63"/>
    </row>
    <row r="4" spans="1:16" s="64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5" t="s">
        <v>234</v>
      </c>
      <c r="K4" s="63"/>
      <c r="L4" s="63"/>
      <c r="M4" s="63"/>
      <c r="N4" s="63"/>
      <c r="O4" s="63"/>
      <c r="P4" s="63"/>
    </row>
    <row r="5" spans="1:16" s="64" customFormat="1" x14ac:dyDescent="0.25">
      <c r="A5" s="63"/>
      <c r="B5" s="63"/>
      <c r="C5" s="63"/>
      <c r="D5" s="63"/>
      <c r="E5" s="63"/>
      <c r="F5" s="63"/>
      <c r="G5" s="63"/>
      <c r="H5" s="63"/>
      <c r="I5" s="63"/>
      <c r="J5" s="65" t="s">
        <v>235</v>
      </c>
      <c r="K5" s="63"/>
      <c r="L5" s="63"/>
      <c r="M5" s="63"/>
      <c r="N5" s="63"/>
      <c r="O5" s="63"/>
      <c r="P5" s="63"/>
    </row>
    <row r="6" spans="1:16" s="64" customFormat="1" x14ac:dyDescent="0.25">
      <c r="A6" s="63"/>
      <c r="B6" s="63"/>
      <c r="C6" s="63"/>
      <c r="D6" s="63"/>
      <c r="E6" s="63"/>
      <c r="F6" s="63"/>
      <c r="G6" s="63"/>
      <c r="H6" s="63"/>
      <c r="I6" s="63"/>
      <c r="J6" s="65"/>
      <c r="K6" s="63"/>
      <c r="L6" s="63"/>
      <c r="M6" s="63"/>
      <c r="N6" s="63"/>
      <c r="O6" s="63"/>
      <c r="P6" s="63"/>
    </row>
    <row r="7" spans="1:16" s="64" customFormat="1" x14ac:dyDescent="0.25">
      <c r="A7" s="63"/>
      <c r="B7" s="63"/>
      <c r="C7" s="63"/>
      <c r="D7" s="63"/>
      <c r="E7" s="63"/>
      <c r="F7" s="63"/>
      <c r="G7" s="63"/>
      <c r="H7" s="63"/>
      <c r="I7" s="63"/>
      <c r="J7" s="65" t="s">
        <v>221</v>
      </c>
      <c r="K7" s="63"/>
      <c r="L7" s="63"/>
      <c r="M7" s="63"/>
      <c r="N7" s="63"/>
      <c r="O7" s="63"/>
      <c r="P7" s="63"/>
    </row>
    <row r="8" spans="1:16" s="64" customFormat="1" x14ac:dyDescent="0.25">
      <c r="A8" s="63"/>
      <c r="B8" s="63"/>
      <c r="C8" s="63"/>
      <c r="D8" s="63"/>
      <c r="E8" s="63"/>
      <c r="F8" s="63"/>
      <c r="G8" s="63"/>
      <c r="H8" s="63"/>
      <c r="I8" s="63"/>
      <c r="J8" s="65" t="s">
        <v>222</v>
      </c>
      <c r="K8" s="63"/>
      <c r="L8" s="63"/>
      <c r="M8" s="63"/>
      <c r="N8" s="63"/>
      <c r="O8" s="63"/>
      <c r="P8" s="63"/>
    </row>
    <row r="9" spans="1:16" s="64" customFormat="1" x14ac:dyDescent="0.25">
      <c r="A9" s="63"/>
      <c r="B9" s="63"/>
      <c r="C9" s="63"/>
      <c r="D9" s="63"/>
      <c r="E9" s="63"/>
      <c r="F9" s="63"/>
      <c r="G9" s="63"/>
      <c r="H9" s="63"/>
      <c r="I9" s="63"/>
      <c r="J9" s="65" t="s">
        <v>223</v>
      </c>
      <c r="K9" s="63"/>
      <c r="L9" s="63"/>
      <c r="M9" s="63"/>
      <c r="N9" s="63"/>
      <c r="O9" s="63"/>
      <c r="P9" s="63"/>
    </row>
    <row r="10" spans="1:16" s="64" customForma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5" t="s">
        <v>224</v>
      </c>
      <c r="K10" s="63"/>
      <c r="L10" s="63"/>
      <c r="M10" s="63"/>
      <c r="N10" s="63"/>
      <c r="O10" s="63"/>
      <c r="P10" s="63"/>
    </row>
    <row r="11" spans="1:16" s="64" customForma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5" t="s">
        <v>225</v>
      </c>
      <c r="K11" s="63"/>
      <c r="L11" s="63"/>
      <c r="M11" s="63"/>
      <c r="N11" s="63"/>
      <c r="O11" s="63"/>
      <c r="P11" s="63"/>
    </row>
    <row r="12" spans="1:16" s="64" customForma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5"/>
      <c r="K12" s="63"/>
      <c r="L12" s="63"/>
      <c r="M12" s="63"/>
      <c r="N12" s="63"/>
      <c r="O12" s="63"/>
      <c r="P12" s="63"/>
    </row>
    <row r="13" spans="1:16" s="64" customForma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6" t="s">
        <v>226</v>
      </c>
      <c r="K13" s="63"/>
      <c r="L13" s="63"/>
      <c r="M13" s="63"/>
      <c r="N13" s="63"/>
      <c r="O13" s="63"/>
      <c r="P13" s="63"/>
    </row>
    <row r="14" spans="1:16" s="64" customForma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5" t="s">
        <v>227</v>
      </c>
      <c r="K14" s="63"/>
      <c r="L14" s="63"/>
      <c r="M14" s="63"/>
      <c r="N14" s="63"/>
      <c r="O14" s="63"/>
      <c r="P14" s="63"/>
    </row>
    <row r="15" spans="1:16" s="64" customFormat="1" x14ac:dyDescent="0.25">
      <c r="A15" s="63"/>
      <c r="B15" s="63"/>
      <c r="C15" s="63"/>
      <c r="D15" s="63"/>
      <c r="E15" s="63"/>
      <c r="F15" s="63"/>
      <c r="G15" s="63"/>
      <c r="H15" s="63"/>
      <c r="I15" s="63"/>
      <c r="L15" s="63"/>
      <c r="M15" s="63"/>
      <c r="N15" s="63"/>
      <c r="O15" s="63"/>
      <c r="P15" s="63"/>
    </row>
    <row r="16" spans="1:16" s="64" customFormat="1" x14ac:dyDescent="0.25">
      <c r="A16" s="63"/>
      <c r="B16" s="63"/>
      <c r="C16" s="63"/>
      <c r="D16" s="63"/>
      <c r="E16" s="63"/>
      <c r="F16" s="63"/>
      <c r="G16" s="63"/>
      <c r="H16" s="63"/>
      <c r="I16" s="63"/>
      <c r="L16" s="63"/>
      <c r="M16" s="63"/>
      <c r="N16" s="63"/>
      <c r="O16" s="63"/>
      <c r="P16" s="63"/>
    </row>
    <row r="17" spans="1:16" s="64" customFormat="1" x14ac:dyDescent="0.25">
      <c r="A17" s="63"/>
      <c r="B17" s="63"/>
      <c r="C17" s="63"/>
      <c r="D17" s="63"/>
      <c r="E17" s="63"/>
      <c r="F17" s="63"/>
      <c r="G17" s="63"/>
      <c r="H17" s="63"/>
      <c r="I17" s="63"/>
      <c r="L17" s="63"/>
      <c r="M17" s="63"/>
      <c r="N17" s="63"/>
      <c r="O17" s="63"/>
      <c r="P17" s="63"/>
    </row>
    <row r="18" spans="1:16" s="64" customForma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s="64" customForma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5" t="s">
        <v>228</v>
      </c>
      <c r="K19" s="63"/>
      <c r="L19" s="63"/>
      <c r="M19" s="63"/>
      <c r="N19" s="63"/>
      <c r="O19" s="63"/>
      <c r="P19" s="63"/>
    </row>
    <row r="20" spans="1:16" s="64" customForma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9" t="s">
        <v>229</v>
      </c>
      <c r="K20" s="70" t="s">
        <v>230</v>
      </c>
      <c r="L20" s="63"/>
      <c r="M20" s="63"/>
      <c r="N20" s="63"/>
      <c r="O20" s="63"/>
      <c r="P20" s="63"/>
    </row>
    <row r="21" spans="1:16" s="64" customForma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71" t="s">
        <v>231</v>
      </c>
      <c r="K21" s="70" t="s">
        <v>232</v>
      </c>
      <c r="L21" s="63"/>
      <c r="M21" s="63"/>
      <c r="N21" s="63"/>
      <c r="O21" s="63"/>
      <c r="P21" s="63"/>
    </row>
  </sheetData>
  <sheetProtection selectLockedCells="1" selectUnlockedCells="1"/>
  <hyperlinks>
    <hyperlink ref="J21" r:id="rId1" tooltip="Задайте вопрос по обучению или проекту" xr:uid="{E9BD8EFE-5B42-41DA-A387-4496E4D1D38E}"/>
    <hyperlink ref="K21" r:id="rId2" xr:uid="{6AE04A2D-0FAC-4213-8257-6DB7EBE47A8C}"/>
    <hyperlink ref="K20" r:id="rId3" xr:uid="{AEBFF645-464D-4F4C-8108-235F05DF085E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D55B-F645-404B-9BE3-8F736C583DD0}">
  <dimension ref="B2:X29"/>
  <sheetViews>
    <sheetView showGridLines="0" showRowColHeaders="0" tabSelected="1" zoomScale="90" zoomScaleNormal="90" workbookViewId="0">
      <selection activeCell="J3" sqref="J3"/>
    </sheetView>
  </sheetViews>
  <sheetFormatPr defaultRowHeight="15" x14ac:dyDescent="0.25"/>
  <cols>
    <col min="1" max="1" width="3.28515625" customWidth="1"/>
    <col min="2" max="2" width="1.42578125" customWidth="1"/>
    <col min="3" max="3" width="8.5703125" customWidth="1"/>
    <col min="4" max="4" width="4.5703125" customWidth="1"/>
    <col min="5" max="7" width="13.140625" customWidth="1"/>
    <col min="8" max="8" width="1.42578125" customWidth="1"/>
    <col min="9" max="9" width="1.5703125" customWidth="1"/>
    <col min="10" max="10" width="15.85546875" customWidth="1"/>
    <col min="11" max="11" width="10.28515625" customWidth="1"/>
    <col min="12" max="12" width="14" customWidth="1"/>
    <col min="13" max="13" width="10.28515625" customWidth="1"/>
    <col min="14" max="14" width="1.42578125" customWidth="1"/>
    <col min="15" max="18" width="13.140625" customWidth="1"/>
    <col min="19" max="19" width="1.5703125" customWidth="1"/>
    <col min="20" max="23" width="12.42578125" customWidth="1"/>
    <col min="24" max="25" width="1.42578125" customWidth="1"/>
  </cols>
  <sheetData>
    <row r="2" spans="2:24" x14ac:dyDescent="0.25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8"/>
    </row>
    <row r="3" spans="2:24" ht="23.25" customHeight="1" x14ac:dyDescent="0.4">
      <c r="B3" s="115"/>
      <c r="C3" s="146" t="s">
        <v>237</v>
      </c>
      <c r="D3" s="144"/>
      <c r="E3" s="119"/>
      <c r="F3" s="119"/>
      <c r="G3" s="119"/>
      <c r="H3" s="121"/>
      <c r="I3" s="121"/>
      <c r="J3" s="122"/>
      <c r="K3" s="122"/>
      <c r="L3" s="121"/>
      <c r="M3" s="121"/>
      <c r="N3" s="121"/>
      <c r="O3" s="121"/>
      <c r="P3" s="121"/>
      <c r="Q3" s="121"/>
      <c r="R3" s="123"/>
      <c r="S3" s="121"/>
      <c r="T3" s="121"/>
      <c r="U3" s="121"/>
      <c r="V3" s="121"/>
      <c r="W3" s="123"/>
      <c r="X3" s="124"/>
    </row>
    <row r="4" spans="2:24" x14ac:dyDescent="0.25">
      <c r="B4" s="115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25"/>
    </row>
    <row r="5" spans="2:24" ht="15.75" customHeight="1" x14ac:dyDescent="0.25">
      <c r="B5" s="11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25"/>
    </row>
    <row r="6" spans="2:24" ht="15.75" customHeight="1" x14ac:dyDescent="0.25"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5"/>
    </row>
    <row r="7" spans="2:24" ht="15.75" customHeight="1" x14ac:dyDescent="0.25">
      <c r="B7" s="11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5"/>
    </row>
    <row r="8" spans="2:24" ht="15.75" customHeight="1" x14ac:dyDescent="0.25">
      <c r="B8" s="11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5"/>
    </row>
    <row r="9" spans="2:24" ht="15.75" customHeight="1" x14ac:dyDescent="0.25">
      <c r="B9" s="11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5"/>
    </row>
    <row r="10" spans="2:24" ht="15.75" customHeight="1" x14ac:dyDescent="0.25">
      <c r="B10" s="115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5"/>
    </row>
    <row r="11" spans="2:24" ht="15.75" customHeight="1" x14ac:dyDescent="0.25">
      <c r="B11" s="115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5"/>
    </row>
    <row r="12" spans="2:24" ht="15.75" customHeight="1" x14ac:dyDescent="0.25">
      <c r="B12" s="11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5"/>
    </row>
    <row r="13" spans="2:24" ht="15.75" customHeight="1" x14ac:dyDescent="0.25">
      <c r="B13" s="115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5"/>
    </row>
    <row r="14" spans="2:24" ht="15.75" customHeight="1" x14ac:dyDescent="0.25">
      <c r="B14" s="115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25"/>
    </row>
    <row r="15" spans="2:24" ht="15.75" customHeight="1" x14ac:dyDescent="0.25">
      <c r="B15" s="115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25"/>
    </row>
    <row r="16" spans="2:24" x14ac:dyDescent="0.25">
      <c r="B16" s="115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25"/>
    </row>
    <row r="17" spans="2:24" ht="15.75" customHeight="1" x14ac:dyDescent="0.25">
      <c r="B17" s="115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25"/>
    </row>
    <row r="18" spans="2:24" ht="15.75" customHeight="1" x14ac:dyDescent="0.25">
      <c r="B18" s="115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25"/>
    </row>
    <row r="19" spans="2:24" ht="15.75" customHeight="1" x14ac:dyDescent="0.25">
      <c r="B19" s="115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25"/>
    </row>
    <row r="20" spans="2:24" ht="15.75" customHeight="1" x14ac:dyDescent="0.25">
      <c r="B20" s="115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25"/>
    </row>
    <row r="21" spans="2:24" ht="15.75" customHeight="1" x14ac:dyDescent="0.25">
      <c r="B21" s="115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5"/>
    </row>
    <row r="22" spans="2:24" ht="15.75" customHeight="1" x14ac:dyDescent="0.25">
      <c r="B22" s="115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25"/>
    </row>
    <row r="23" spans="2:24" ht="15.75" customHeight="1" x14ac:dyDescent="0.25">
      <c r="B23" s="115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5"/>
    </row>
    <row r="24" spans="2:24" ht="15.75" customHeight="1" x14ac:dyDescent="0.25">
      <c r="B24" s="115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25"/>
    </row>
    <row r="25" spans="2:24" ht="15.75" customHeight="1" x14ac:dyDescent="0.25">
      <c r="B25" s="115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25"/>
    </row>
    <row r="26" spans="2:24" ht="15.75" customHeight="1" x14ac:dyDescent="0.25">
      <c r="B26" s="115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25"/>
    </row>
    <row r="27" spans="2:24" ht="15.75" customHeight="1" x14ac:dyDescent="0.25">
      <c r="B27" s="115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25"/>
    </row>
    <row r="28" spans="2:24" s="57" customFormat="1" ht="18" customHeight="1" x14ac:dyDescent="0.25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9"/>
      <c r="W28" s="128"/>
      <c r="X28" s="130"/>
    </row>
    <row r="29" spans="2:24" ht="8.25" customHeight="1" x14ac:dyDescent="0.25"/>
  </sheetData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D370-3BDC-45B7-B30C-A732CA7E2208}">
  <dimension ref="B2:X33"/>
  <sheetViews>
    <sheetView showGridLines="0" showRowColHeaders="0" zoomScale="90" zoomScaleNormal="90" workbookViewId="0">
      <selection activeCell="K32" sqref="K32"/>
    </sheetView>
  </sheetViews>
  <sheetFormatPr defaultRowHeight="15" x14ac:dyDescent="0.25"/>
  <cols>
    <col min="1" max="1" width="3.28515625" customWidth="1"/>
    <col min="2" max="2" width="1.42578125" customWidth="1"/>
    <col min="3" max="3" width="8.5703125" customWidth="1"/>
    <col min="4" max="4" width="4.5703125" customWidth="1"/>
    <col min="5" max="7" width="13.140625" customWidth="1"/>
    <col min="8" max="8" width="1.42578125" customWidth="1"/>
    <col min="9" max="9" width="1.5703125" customWidth="1"/>
    <col min="10" max="10" width="15.85546875" customWidth="1"/>
    <col min="11" max="11" width="10.28515625" customWidth="1"/>
    <col min="12" max="12" width="14" customWidth="1"/>
    <col min="13" max="13" width="10.28515625" customWidth="1"/>
    <col min="14" max="14" width="1.42578125" customWidth="1"/>
    <col min="15" max="18" width="13.140625" customWidth="1"/>
    <col min="19" max="19" width="1.5703125" customWidth="1"/>
    <col min="20" max="23" width="12.42578125" customWidth="1"/>
    <col min="24" max="25" width="1.42578125" customWidth="1"/>
  </cols>
  <sheetData>
    <row r="2" spans="2:24" x14ac:dyDescent="0.25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5"/>
    </row>
    <row r="3" spans="2:24" ht="23.25" customHeight="1" x14ac:dyDescent="0.4">
      <c r="B3" s="86"/>
      <c r="C3" s="145" t="s">
        <v>238</v>
      </c>
      <c r="D3" s="87"/>
      <c r="E3" s="88"/>
      <c r="F3" s="88"/>
      <c r="G3" s="88"/>
      <c r="H3" s="82"/>
      <c r="I3" s="82"/>
      <c r="J3" s="89"/>
      <c r="K3" s="89"/>
      <c r="L3" s="82"/>
      <c r="M3" s="82"/>
      <c r="N3" s="82"/>
      <c r="O3" s="82"/>
      <c r="P3" s="82"/>
      <c r="Q3" s="82"/>
      <c r="R3" s="90"/>
      <c r="S3" s="82"/>
      <c r="T3" s="82"/>
      <c r="U3" s="82"/>
      <c r="V3" s="82"/>
      <c r="W3" s="90"/>
      <c r="X3" s="91"/>
    </row>
    <row r="4" spans="2:24" x14ac:dyDescent="0.25">
      <c r="B4" s="86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92"/>
    </row>
    <row r="5" spans="2:24" ht="15.75" customHeight="1" x14ac:dyDescent="0.25">
      <c r="B5" s="86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92"/>
    </row>
    <row r="6" spans="2:24" ht="15.75" customHeight="1" x14ac:dyDescent="0.25">
      <c r="B6" s="86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92"/>
    </row>
    <row r="7" spans="2:24" ht="15.75" customHeight="1" x14ac:dyDescent="0.25">
      <c r="B7" s="86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92"/>
    </row>
    <row r="8" spans="2:24" ht="15.75" customHeight="1" x14ac:dyDescent="0.25">
      <c r="B8" s="86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92"/>
    </row>
    <row r="9" spans="2:24" ht="15.75" customHeight="1" x14ac:dyDescent="0.25">
      <c r="B9" s="86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92"/>
    </row>
    <row r="10" spans="2:24" ht="15.75" customHeight="1" x14ac:dyDescent="0.25">
      <c r="B10" s="86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92"/>
    </row>
    <row r="11" spans="2:24" ht="15.75" customHeight="1" x14ac:dyDescent="0.25">
      <c r="B11" s="86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92"/>
    </row>
    <row r="12" spans="2:24" ht="15.75" customHeight="1" x14ac:dyDescent="0.25">
      <c r="B12" s="86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92"/>
    </row>
    <row r="13" spans="2:24" ht="15.75" customHeight="1" x14ac:dyDescent="0.25">
      <c r="B13" s="86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92"/>
    </row>
    <row r="14" spans="2:24" ht="15.75" customHeight="1" x14ac:dyDescent="0.25">
      <c r="B14" s="86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92"/>
    </row>
    <row r="15" spans="2:24" ht="15.75" customHeight="1" x14ac:dyDescent="0.25">
      <c r="B15" s="86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92"/>
    </row>
    <row r="16" spans="2:24" x14ac:dyDescent="0.25">
      <c r="B16" s="86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92"/>
    </row>
    <row r="17" spans="2:24" ht="15.75" customHeight="1" x14ac:dyDescent="0.25">
      <c r="B17" s="86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92"/>
    </row>
    <row r="18" spans="2:24" ht="15.75" customHeight="1" x14ac:dyDescent="0.25">
      <c r="B18" s="86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92"/>
    </row>
    <row r="19" spans="2:24" ht="15.75" customHeight="1" x14ac:dyDescent="0.25">
      <c r="B19" s="86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92"/>
    </row>
    <row r="20" spans="2:24" ht="15.75" customHeight="1" x14ac:dyDescent="0.25">
      <c r="B20" s="86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92"/>
    </row>
    <row r="21" spans="2:24" ht="15.75" customHeight="1" x14ac:dyDescent="0.25">
      <c r="B21" s="86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92"/>
    </row>
    <row r="22" spans="2:24" ht="15.75" customHeight="1" x14ac:dyDescent="0.25">
      <c r="B22" s="86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92"/>
    </row>
    <row r="23" spans="2:24" ht="15.75" customHeight="1" x14ac:dyDescent="0.25">
      <c r="B23" s="86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92"/>
    </row>
    <row r="24" spans="2:24" ht="15.75" customHeight="1" x14ac:dyDescent="0.25">
      <c r="B24" s="86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92"/>
    </row>
    <row r="25" spans="2:24" ht="15.75" customHeight="1" x14ac:dyDescent="0.25">
      <c r="B25" s="86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92"/>
    </row>
    <row r="26" spans="2:24" ht="15.75" customHeight="1" x14ac:dyDescent="0.25">
      <c r="B26" s="86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92"/>
    </row>
    <row r="27" spans="2:24" ht="15.75" customHeight="1" x14ac:dyDescent="0.25">
      <c r="B27" s="86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92"/>
    </row>
    <row r="28" spans="2:24" s="57" customFormat="1" x14ac:dyDescent="0.25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5"/>
      <c r="V28" s="96"/>
      <c r="W28" s="95"/>
      <c r="X28" s="97"/>
    </row>
    <row r="29" spans="2:24" ht="8.25" customHeight="1" x14ac:dyDescent="0.25"/>
    <row r="33" spans="11:11" x14ac:dyDescent="0.25">
      <c r="K33" t="s">
        <v>233</v>
      </c>
    </row>
  </sheetData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B4ED-41A6-488F-BD70-28696804B7D9}">
  <dimension ref="B2:X29"/>
  <sheetViews>
    <sheetView showGridLines="0" showRowColHeaders="0" zoomScale="90" zoomScaleNormal="90" workbookViewId="0">
      <selection activeCell="F43" sqref="F43"/>
    </sheetView>
  </sheetViews>
  <sheetFormatPr defaultRowHeight="15" x14ac:dyDescent="0.25"/>
  <cols>
    <col min="1" max="1" width="3.28515625" customWidth="1"/>
    <col min="2" max="2" width="3.140625" customWidth="1"/>
    <col min="3" max="3" width="8.5703125" customWidth="1"/>
    <col min="4" max="4" width="4.5703125" customWidth="1"/>
    <col min="5" max="7" width="13.140625" customWidth="1"/>
    <col min="8" max="8" width="3.140625" customWidth="1"/>
    <col min="9" max="9" width="1.5703125" customWidth="1"/>
    <col min="10" max="10" width="15.85546875" customWidth="1"/>
    <col min="11" max="11" width="10.28515625" customWidth="1"/>
    <col min="12" max="12" width="14" customWidth="1"/>
    <col min="13" max="13" width="10.28515625" customWidth="1"/>
    <col min="14" max="14" width="3.140625" customWidth="1"/>
    <col min="15" max="18" width="13.140625" customWidth="1"/>
    <col min="19" max="19" width="3.140625" customWidth="1"/>
    <col min="20" max="23" width="12.42578125" customWidth="1"/>
    <col min="24" max="24" width="3.140625" customWidth="1"/>
    <col min="25" max="25" width="1.42578125" customWidth="1"/>
  </cols>
  <sheetData>
    <row r="2" spans="2:24" x14ac:dyDescent="0.25"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2:24" ht="23.25" customHeight="1" x14ac:dyDescent="0.4">
      <c r="B3" s="101"/>
      <c r="C3" s="114" t="s">
        <v>236</v>
      </c>
      <c r="D3" s="102"/>
      <c r="E3" s="103"/>
      <c r="F3" s="103"/>
      <c r="G3" s="103"/>
      <c r="H3" s="104"/>
      <c r="I3" s="104"/>
      <c r="J3" s="105"/>
      <c r="K3" s="105"/>
      <c r="L3" s="104"/>
      <c r="M3" s="104"/>
      <c r="N3" s="104"/>
      <c r="O3" s="104"/>
      <c r="P3" s="104"/>
      <c r="Q3" s="104"/>
      <c r="R3" s="106"/>
      <c r="S3" s="104"/>
      <c r="T3" s="104"/>
      <c r="U3" s="104"/>
      <c r="V3" s="104"/>
      <c r="W3" s="106"/>
      <c r="X3" s="107"/>
    </row>
    <row r="4" spans="2:24" x14ac:dyDescent="0.25">
      <c r="B4" s="101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8"/>
    </row>
    <row r="5" spans="2:24" ht="15.75" customHeight="1" x14ac:dyDescent="0.25">
      <c r="B5" s="10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8"/>
    </row>
    <row r="6" spans="2:24" ht="15.75" customHeight="1" x14ac:dyDescent="0.25">
      <c r="B6" s="101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8"/>
    </row>
    <row r="7" spans="2:24" ht="15.75" customHeight="1" x14ac:dyDescent="0.25">
      <c r="B7" s="101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8"/>
    </row>
    <row r="8" spans="2:24" ht="15.75" customHeight="1" x14ac:dyDescent="0.25">
      <c r="B8" s="101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8"/>
    </row>
    <row r="9" spans="2:24" ht="15.75" customHeight="1" x14ac:dyDescent="0.25">
      <c r="B9" s="101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8"/>
    </row>
    <row r="10" spans="2:24" ht="15.75" customHeight="1" x14ac:dyDescent="0.25">
      <c r="B10" s="101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8"/>
    </row>
    <row r="11" spans="2:24" ht="15.75" customHeight="1" x14ac:dyDescent="0.25">
      <c r="B11" s="101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8"/>
    </row>
    <row r="12" spans="2:24" ht="15.75" customHeight="1" x14ac:dyDescent="0.25">
      <c r="B12" s="101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8"/>
    </row>
    <row r="13" spans="2:24" ht="15.75" customHeight="1" x14ac:dyDescent="0.25">
      <c r="B13" s="101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8"/>
    </row>
    <row r="14" spans="2:24" ht="15.75" customHeight="1" x14ac:dyDescent="0.25">
      <c r="B14" s="101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8"/>
    </row>
    <row r="15" spans="2:24" ht="15.75" customHeight="1" x14ac:dyDescent="0.25">
      <c r="B15" s="101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8"/>
    </row>
    <row r="16" spans="2:24" x14ac:dyDescent="0.25">
      <c r="B16" s="101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8"/>
    </row>
    <row r="17" spans="2:24" ht="15.75" customHeight="1" x14ac:dyDescent="0.25">
      <c r="B17" s="101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8"/>
    </row>
    <row r="18" spans="2:24" ht="15.75" customHeight="1" x14ac:dyDescent="0.25">
      <c r="B18" s="101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8"/>
    </row>
    <row r="19" spans="2:24" ht="15.75" customHeight="1" x14ac:dyDescent="0.25">
      <c r="B19" s="101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8"/>
    </row>
    <row r="20" spans="2:24" ht="15.75" customHeight="1" x14ac:dyDescent="0.25">
      <c r="B20" s="101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8"/>
    </row>
    <row r="21" spans="2:24" ht="15.75" customHeight="1" x14ac:dyDescent="0.25">
      <c r="B21" s="101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8"/>
    </row>
    <row r="22" spans="2:24" ht="15.75" customHeight="1" x14ac:dyDescent="0.25">
      <c r="B22" s="101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8"/>
    </row>
    <row r="23" spans="2:24" ht="15.75" customHeight="1" x14ac:dyDescent="0.25">
      <c r="B23" s="101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8"/>
    </row>
    <row r="24" spans="2:24" ht="15.75" customHeight="1" x14ac:dyDescent="0.25">
      <c r="B24" s="1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8"/>
    </row>
    <row r="25" spans="2:24" ht="15.75" customHeight="1" x14ac:dyDescent="0.25">
      <c r="B25" s="101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8"/>
    </row>
    <row r="26" spans="2:24" ht="15.75" customHeight="1" x14ac:dyDescent="0.25">
      <c r="B26" s="101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8"/>
    </row>
    <row r="27" spans="2:24" ht="15.75" customHeight="1" x14ac:dyDescent="0.25">
      <c r="B27" s="101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8"/>
    </row>
    <row r="28" spans="2:24" s="57" customFormat="1" x14ac:dyDescent="0.25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1"/>
      <c r="V28" s="112"/>
      <c r="W28" s="111"/>
      <c r="X28" s="113"/>
    </row>
    <row r="29" spans="2:24" ht="8.25" customHeight="1" x14ac:dyDescent="0.25"/>
  </sheetData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9AE6-EAB6-497D-A9EA-A3F0B9267C22}">
  <dimension ref="B2:X32"/>
  <sheetViews>
    <sheetView showGridLines="0" showRowColHeaders="0" zoomScale="90" zoomScaleNormal="90" workbookViewId="0">
      <selection activeCell="F33" sqref="F33"/>
    </sheetView>
  </sheetViews>
  <sheetFormatPr defaultRowHeight="15" x14ac:dyDescent="0.25"/>
  <cols>
    <col min="1" max="1" width="3.28515625" style="131" customWidth="1"/>
    <col min="2" max="2" width="2.5703125" style="131" customWidth="1"/>
    <col min="3" max="3" width="8.5703125" style="131" customWidth="1"/>
    <col min="4" max="4" width="4.5703125" style="131" customWidth="1"/>
    <col min="5" max="7" width="13.140625" style="131" customWidth="1"/>
    <col min="8" max="8" width="1.42578125" style="131" customWidth="1"/>
    <col min="9" max="9" width="1.5703125" style="131" customWidth="1"/>
    <col min="10" max="10" width="15.85546875" style="131" customWidth="1"/>
    <col min="11" max="11" width="10.28515625" style="131" customWidth="1"/>
    <col min="12" max="12" width="14" style="131" customWidth="1"/>
    <col min="13" max="13" width="10.28515625" style="131" customWidth="1"/>
    <col min="14" max="14" width="1.42578125" style="131" customWidth="1"/>
    <col min="15" max="18" width="13.140625" style="131" customWidth="1"/>
    <col min="19" max="19" width="1.5703125" style="131" customWidth="1"/>
    <col min="20" max="23" width="12.42578125" style="131" customWidth="1"/>
    <col min="24" max="24" width="2.5703125" style="131" customWidth="1"/>
    <col min="25" max="16384" width="9.140625" style="131"/>
  </cols>
  <sheetData>
    <row r="2" spans="2:24" x14ac:dyDescent="0.25"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</row>
    <row r="3" spans="2:24" ht="23.25" customHeight="1" x14ac:dyDescent="0.4">
      <c r="B3" s="141"/>
      <c r="C3" s="143" t="s">
        <v>239</v>
      </c>
      <c r="D3" s="77"/>
      <c r="E3" s="72"/>
      <c r="F3" s="72"/>
      <c r="G3" s="72"/>
      <c r="H3" s="73"/>
      <c r="I3" s="73"/>
      <c r="J3" s="74"/>
      <c r="K3" s="74"/>
      <c r="L3" s="73"/>
      <c r="M3" s="73"/>
      <c r="N3" s="73"/>
      <c r="O3" s="73"/>
      <c r="P3" s="73"/>
      <c r="Q3" s="73"/>
      <c r="R3" s="75"/>
      <c r="S3" s="73"/>
      <c r="T3" s="73"/>
      <c r="U3" s="73"/>
      <c r="V3" s="73"/>
      <c r="W3" s="75"/>
      <c r="X3" s="76"/>
    </row>
    <row r="4" spans="2:24" x14ac:dyDescent="0.25">
      <c r="B4" s="14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132"/>
    </row>
    <row r="5" spans="2:24" ht="15.75" customHeight="1" x14ac:dyDescent="0.25">
      <c r="B5" s="14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132"/>
    </row>
    <row r="6" spans="2:24" ht="15.75" customHeight="1" x14ac:dyDescent="0.25">
      <c r="B6" s="14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132"/>
    </row>
    <row r="7" spans="2:24" ht="15.75" customHeight="1" x14ac:dyDescent="0.25">
      <c r="B7" s="14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132"/>
    </row>
    <row r="8" spans="2:24" ht="15.75" customHeight="1" x14ac:dyDescent="0.25">
      <c r="B8" s="14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132"/>
    </row>
    <row r="9" spans="2:24" ht="15.75" customHeight="1" x14ac:dyDescent="0.25">
      <c r="B9" s="14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132"/>
    </row>
    <row r="10" spans="2:24" ht="15.75" customHeight="1" x14ac:dyDescent="0.25">
      <c r="B10" s="14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132"/>
    </row>
    <row r="11" spans="2:24" ht="15.75" customHeight="1" x14ac:dyDescent="0.25">
      <c r="B11" s="14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132"/>
    </row>
    <row r="12" spans="2:24" ht="15.75" customHeight="1" x14ac:dyDescent="0.25">
      <c r="B12" s="14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132"/>
    </row>
    <row r="13" spans="2:24" ht="15.75" customHeight="1" x14ac:dyDescent="0.25">
      <c r="B13" s="14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132"/>
    </row>
    <row r="14" spans="2:24" ht="15.75" customHeight="1" x14ac:dyDescent="0.25">
      <c r="B14" s="14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132"/>
    </row>
    <row r="15" spans="2:24" ht="15.75" customHeight="1" x14ac:dyDescent="0.25">
      <c r="B15" s="14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132"/>
    </row>
    <row r="16" spans="2:24" x14ac:dyDescent="0.25">
      <c r="B16" s="14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132"/>
    </row>
    <row r="17" spans="2:24" ht="15.75" customHeight="1" x14ac:dyDescent="0.25">
      <c r="B17" s="14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132"/>
    </row>
    <row r="18" spans="2:24" ht="15.75" customHeight="1" x14ac:dyDescent="0.25">
      <c r="B18" s="14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132"/>
    </row>
    <row r="19" spans="2:24" ht="15.75" customHeight="1" x14ac:dyDescent="0.25">
      <c r="B19" s="14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132"/>
    </row>
    <row r="20" spans="2:24" ht="15.75" customHeight="1" x14ac:dyDescent="0.25">
      <c r="B20" s="14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32"/>
    </row>
    <row r="21" spans="2:24" ht="15.75" customHeight="1" x14ac:dyDescent="0.25">
      <c r="B21" s="14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132"/>
    </row>
    <row r="22" spans="2:24" ht="15.75" customHeight="1" x14ac:dyDescent="0.25">
      <c r="B22" s="14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132"/>
    </row>
    <row r="23" spans="2:24" ht="15.75" customHeight="1" x14ac:dyDescent="0.25">
      <c r="B23" s="14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132"/>
    </row>
    <row r="24" spans="2:24" ht="15.75" customHeight="1" x14ac:dyDescent="0.25">
      <c r="B24" s="14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132"/>
    </row>
    <row r="25" spans="2:24" ht="15.75" customHeight="1" x14ac:dyDescent="0.25">
      <c r="B25" s="14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132"/>
    </row>
    <row r="26" spans="2:24" ht="15.75" customHeight="1" x14ac:dyDescent="0.25">
      <c r="B26" s="14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132"/>
    </row>
    <row r="27" spans="2:24" ht="15.75" customHeight="1" x14ac:dyDescent="0.25">
      <c r="B27" s="14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132"/>
    </row>
    <row r="28" spans="2:24" s="137" customFormat="1" x14ac:dyDescent="0.25">
      <c r="B28" s="142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4"/>
      <c r="V28" s="135"/>
      <c r="W28" s="134"/>
      <c r="X28" s="136"/>
    </row>
    <row r="29" spans="2:24" ht="8.25" customHeight="1" x14ac:dyDescent="0.25"/>
    <row r="30" spans="2:24" ht="18.75" x14ac:dyDescent="0.3">
      <c r="C30" s="148" t="s">
        <v>240</v>
      </c>
    </row>
    <row r="32" spans="2:24" x14ac:dyDescent="0.25">
      <c r="M32"/>
    </row>
  </sheetData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4400-4628-449C-BB56-F6132F64A117}">
  <dimension ref="B2:X28"/>
  <sheetViews>
    <sheetView showGridLines="0" showRowColHeaders="0" zoomScale="90" zoomScaleNormal="90" workbookViewId="0">
      <selection activeCell="F35" sqref="F35"/>
    </sheetView>
  </sheetViews>
  <sheetFormatPr defaultRowHeight="15" x14ac:dyDescent="0.25"/>
  <cols>
    <col min="1" max="1" width="3.28515625" customWidth="1"/>
    <col min="2" max="2" width="1.42578125" customWidth="1"/>
    <col min="3" max="3" width="8.5703125" customWidth="1"/>
    <col min="4" max="4" width="4.5703125" customWidth="1"/>
    <col min="5" max="7" width="13.140625" customWidth="1"/>
    <col min="8" max="8" width="1.42578125" customWidth="1"/>
    <col min="9" max="9" width="1.5703125" customWidth="1"/>
    <col min="10" max="10" width="15.85546875" customWidth="1"/>
    <col min="11" max="11" width="10.28515625" customWidth="1"/>
    <col min="12" max="12" width="14" customWidth="1"/>
    <col min="13" max="13" width="10.28515625" customWidth="1"/>
    <col min="14" max="14" width="1.42578125" customWidth="1"/>
    <col min="15" max="18" width="13.140625" customWidth="1"/>
    <col min="19" max="19" width="1.5703125" customWidth="1"/>
    <col min="20" max="23" width="12.42578125" customWidth="1"/>
    <col min="24" max="25" width="1.42578125" customWidth="1"/>
  </cols>
  <sheetData>
    <row r="2" spans="2:24" x14ac:dyDescent="0.25">
      <c r="B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8"/>
    </row>
    <row r="3" spans="2:24" ht="23.25" customHeight="1" x14ac:dyDescent="0.35">
      <c r="B3" s="115"/>
      <c r="C3" s="119"/>
      <c r="D3" s="120"/>
      <c r="E3" s="119"/>
      <c r="F3" s="119"/>
      <c r="G3" s="119"/>
      <c r="H3" s="121"/>
      <c r="I3" s="121"/>
      <c r="J3" s="122"/>
      <c r="K3" s="122"/>
      <c r="L3" s="121"/>
      <c r="M3" s="121"/>
      <c r="N3" s="121"/>
      <c r="O3" s="121"/>
      <c r="P3" s="121"/>
      <c r="Q3" s="121"/>
      <c r="R3" s="123"/>
      <c r="S3" s="121"/>
      <c r="T3" s="121"/>
      <c r="U3" s="121"/>
      <c r="V3" s="121"/>
      <c r="W3" s="123"/>
      <c r="X3" s="124"/>
    </row>
    <row r="4" spans="2:24" x14ac:dyDescent="0.25">
      <c r="B4" s="115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25"/>
    </row>
    <row r="5" spans="2:24" ht="15.75" customHeight="1" x14ac:dyDescent="0.25">
      <c r="B5" s="11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25"/>
    </row>
    <row r="6" spans="2:24" ht="15.75" customHeight="1" x14ac:dyDescent="0.25">
      <c r="B6" s="115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5"/>
    </row>
    <row r="7" spans="2:24" ht="15.75" customHeight="1" x14ac:dyDescent="0.25">
      <c r="B7" s="115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5"/>
    </row>
    <row r="8" spans="2:24" ht="15.75" customHeight="1" x14ac:dyDescent="0.25">
      <c r="B8" s="115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5"/>
    </row>
    <row r="9" spans="2:24" ht="15.75" customHeight="1" x14ac:dyDescent="0.25">
      <c r="B9" s="115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5"/>
    </row>
    <row r="10" spans="2:24" ht="15.75" customHeight="1" x14ac:dyDescent="0.25">
      <c r="B10" s="115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5"/>
    </row>
    <row r="11" spans="2:24" ht="15.75" customHeight="1" x14ac:dyDescent="0.25">
      <c r="B11" s="115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5"/>
    </row>
    <row r="12" spans="2:24" ht="15.75" customHeight="1" x14ac:dyDescent="0.25">
      <c r="B12" s="11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5"/>
    </row>
    <row r="13" spans="2:24" ht="15.75" customHeight="1" x14ac:dyDescent="0.25">
      <c r="B13" s="115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5"/>
    </row>
    <row r="14" spans="2:24" ht="15.75" customHeight="1" x14ac:dyDescent="0.25">
      <c r="B14" s="115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25"/>
    </row>
    <row r="15" spans="2:24" ht="15.75" customHeight="1" x14ac:dyDescent="0.25">
      <c r="B15" s="115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25"/>
    </row>
    <row r="16" spans="2:24" x14ac:dyDescent="0.25">
      <c r="B16" s="115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25"/>
    </row>
    <row r="17" spans="2:24" ht="15.75" customHeight="1" x14ac:dyDescent="0.25">
      <c r="B17" s="115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25"/>
    </row>
    <row r="18" spans="2:24" ht="15.75" customHeight="1" x14ac:dyDescent="0.25">
      <c r="B18" s="115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25"/>
    </row>
    <row r="19" spans="2:24" ht="15.75" customHeight="1" x14ac:dyDescent="0.25">
      <c r="B19" s="115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25"/>
    </row>
    <row r="20" spans="2:24" ht="15.75" customHeight="1" x14ac:dyDescent="0.25">
      <c r="B20" s="115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25"/>
    </row>
    <row r="21" spans="2:24" ht="15.75" customHeight="1" x14ac:dyDescent="0.25">
      <c r="B21" s="115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5"/>
    </row>
    <row r="22" spans="2:24" ht="15.75" customHeight="1" x14ac:dyDescent="0.25">
      <c r="B22" s="115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25"/>
    </row>
    <row r="23" spans="2:24" ht="15.75" customHeight="1" x14ac:dyDescent="0.25">
      <c r="B23" s="115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5"/>
    </row>
    <row r="24" spans="2:24" ht="15.75" customHeight="1" x14ac:dyDescent="0.25">
      <c r="B24" s="115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25"/>
    </row>
    <row r="25" spans="2:24" ht="15.75" customHeight="1" x14ac:dyDescent="0.25">
      <c r="B25" s="115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25"/>
    </row>
    <row r="26" spans="2:24" ht="15.75" customHeight="1" x14ac:dyDescent="0.25">
      <c r="B26" s="115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25"/>
    </row>
    <row r="27" spans="2:24" ht="15.75" customHeight="1" x14ac:dyDescent="0.25">
      <c r="B27" s="115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25"/>
    </row>
    <row r="28" spans="2:24" s="57" customFormat="1" ht="18" customHeight="1" x14ac:dyDescent="0.25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9"/>
      <c r="W28" s="128"/>
      <c r="X28" s="130"/>
    </row>
  </sheetData>
  <pageMargins left="0.7" right="0.7" top="0.75" bottom="0.75" header="0.3" footer="0.3"/>
  <pageSetup paperSize="9" orientation="portrait" r:id="rId1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5702-18F4-4243-AB0F-601196C22432}">
  <sheetPr>
    <tabColor theme="6" tint="0.39997558519241921"/>
    <outlinePr summaryBelow="0" summaryRight="0"/>
  </sheetPr>
  <dimension ref="A1:BF87"/>
  <sheetViews>
    <sheetView showGridLines="0" zoomScale="70" zoomScaleNormal="70" workbookViewId="0">
      <selection activeCell="N20" sqref="N20"/>
    </sheetView>
  </sheetViews>
  <sheetFormatPr defaultRowHeight="14.25" outlineLevelRow="2" outlineLevelCol="1" x14ac:dyDescent="0.25"/>
  <cols>
    <col min="1" max="1" width="13.85546875" style="20" customWidth="1"/>
    <col min="2" max="3" width="4.140625" style="1" customWidth="1"/>
    <col min="4" max="4" width="35.85546875" style="1" customWidth="1"/>
    <col min="5" max="5" width="7.140625" style="2" customWidth="1"/>
    <col min="6" max="6" width="13.28515625" style="1" customWidth="1"/>
    <col min="7" max="7" width="13.28515625" style="1" customWidth="1" collapsed="1"/>
    <col min="8" max="8" width="13.28515625" style="1" hidden="1" customWidth="1" outlineLevel="1"/>
    <col min="9" max="9" width="8" style="6" hidden="1" customWidth="1" outlineLevel="1"/>
    <col min="10" max="11" width="13.28515625" style="1" customWidth="1" collapsed="1"/>
    <col min="12" max="12" width="13.28515625" style="1" hidden="1" customWidth="1" outlineLevel="1"/>
    <col min="13" max="13" width="6.42578125" style="6" hidden="1" customWidth="1" outlineLevel="1"/>
    <col min="14" max="15" width="13.28515625" style="1" customWidth="1" collapsed="1"/>
    <col min="16" max="16" width="13.28515625" style="1" hidden="1" customWidth="1" outlineLevel="1"/>
    <col min="17" max="17" width="6.42578125" style="6" hidden="1" customWidth="1" outlineLevel="1"/>
    <col min="18" max="19" width="13.28515625" style="1" customWidth="1" collapsed="1"/>
    <col min="20" max="20" width="13.28515625" style="1" hidden="1" customWidth="1" outlineLevel="1"/>
    <col min="21" max="21" width="6.42578125" style="6" hidden="1" customWidth="1" outlineLevel="1"/>
    <col min="22" max="23" width="13.28515625" style="1" customWidth="1" collapsed="1"/>
    <col min="24" max="24" width="13.28515625" style="1" hidden="1" customWidth="1" outlineLevel="1"/>
    <col min="25" max="25" width="6.42578125" style="6" hidden="1" customWidth="1" outlineLevel="1"/>
    <col min="26" max="27" width="13.28515625" style="1" customWidth="1" collapsed="1"/>
    <col min="28" max="28" width="13.28515625" style="1" hidden="1" customWidth="1" outlineLevel="1"/>
    <col min="29" max="29" width="6.42578125" style="6" hidden="1" customWidth="1" outlineLevel="1"/>
    <col min="30" max="31" width="13.28515625" style="1" customWidth="1" collapsed="1"/>
    <col min="32" max="32" width="13.28515625" style="1" hidden="1" customWidth="1" outlineLevel="1"/>
    <col min="33" max="33" width="6.42578125" style="6" hidden="1" customWidth="1" outlineLevel="1"/>
    <col min="34" max="35" width="13.28515625" style="1" customWidth="1" collapsed="1"/>
    <col min="36" max="36" width="13.28515625" style="1" hidden="1" customWidth="1" outlineLevel="1"/>
    <col min="37" max="37" width="6.42578125" style="6" hidden="1" customWidth="1" outlineLevel="1"/>
    <col min="38" max="39" width="13.28515625" style="1" customWidth="1" collapsed="1"/>
    <col min="40" max="40" width="13.28515625" style="1" hidden="1" customWidth="1" outlineLevel="1"/>
    <col min="41" max="41" width="7.5703125" style="6" hidden="1" customWidth="1" outlineLevel="1"/>
    <col min="42" max="43" width="13.28515625" style="1" customWidth="1" collapsed="1"/>
    <col min="44" max="44" width="13.28515625" style="1" hidden="1" customWidth="1" outlineLevel="1"/>
    <col min="45" max="45" width="6.42578125" style="6" hidden="1" customWidth="1" outlineLevel="1"/>
    <col min="46" max="47" width="13.28515625" style="1" customWidth="1" collapsed="1"/>
    <col min="48" max="48" width="13.28515625" style="1" hidden="1" customWidth="1" outlineLevel="1"/>
    <col min="49" max="49" width="6.42578125" style="6" hidden="1" customWidth="1" outlineLevel="1"/>
    <col min="50" max="51" width="13.28515625" style="1" customWidth="1" collapsed="1"/>
    <col min="52" max="52" width="13.28515625" style="1" hidden="1" customWidth="1" outlineLevel="1"/>
    <col min="53" max="53" width="6.42578125" style="6" hidden="1" customWidth="1" outlineLevel="1"/>
    <col min="54" max="55" width="13.28515625" style="1" customWidth="1" collapsed="1"/>
    <col min="56" max="56" width="13.28515625" style="1" hidden="1" customWidth="1" outlineLevel="1"/>
    <col min="57" max="57" width="6.42578125" style="6" hidden="1" customWidth="1" outlineLevel="1"/>
    <col min="58" max="58" width="9.140625" style="1" collapsed="1"/>
    <col min="59" max="16384" width="9.140625" style="1"/>
  </cols>
  <sheetData>
    <row r="1" spans="1:57" ht="22.5" x14ac:dyDescent="0.25">
      <c r="B1" s="5" t="s">
        <v>13</v>
      </c>
    </row>
    <row r="2" spans="1:57" ht="22.5" customHeight="1" x14ac:dyDescent="0.25">
      <c r="B2" s="4"/>
    </row>
    <row r="3" spans="1:57" s="29" customFormat="1" ht="12" x14ac:dyDescent="0.25">
      <c r="A3" s="81" t="s">
        <v>129</v>
      </c>
      <c r="B3" s="81" t="s">
        <v>49</v>
      </c>
      <c r="C3" s="81" t="s">
        <v>52</v>
      </c>
      <c r="D3" s="81" t="s">
        <v>55</v>
      </c>
      <c r="E3" s="81" t="s">
        <v>61</v>
      </c>
      <c r="F3" s="81" t="s">
        <v>70</v>
      </c>
      <c r="G3" s="81" t="s">
        <v>71</v>
      </c>
      <c r="H3" s="81" t="s">
        <v>74</v>
      </c>
      <c r="I3" s="81" t="s">
        <v>77</v>
      </c>
      <c r="J3" s="81" t="s">
        <v>9</v>
      </c>
      <c r="K3" s="81" t="s">
        <v>11</v>
      </c>
      <c r="L3" s="81" t="s">
        <v>12</v>
      </c>
      <c r="M3" s="81" t="s">
        <v>130</v>
      </c>
      <c r="N3" s="81" t="s">
        <v>131</v>
      </c>
      <c r="O3" s="81" t="s">
        <v>132</v>
      </c>
      <c r="P3" s="81" t="s">
        <v>133</v>
      </c>
      <c r="Q3" s="81" t="s">
        <v>134</v>
      </c>
      <c r="R3" s="81" t="s">
        <v>135</v>
      </c>
      <c r="S3" s="81" t="s">
        <v>136</v>
      </c>
      <c r="T3" s="81" t="s">
        <v>137</v>
      </c>
      <c r="U3" s="81" t="s">
        <v>138</v>
      </c>
      <c r="V3" s="81" t="s">
        <v>139</v>
      </c>
      <c r="W3" s="81" t="s">
        <v>140</v>
      </c>
      <c r="X3" s="81" t="s">
        <v>141</v>
      </c>
      <c r="Y3" s="81" t="s">
        <v>142</v>
      </c>
      <c r="Z3" s="81" t="s">
        <v>143</v>
      </c>
      <c r="AA3" s="81" t="s">
        <v>144</v>
      </c>
      <c r="AB3" s="81" t="s">
        <v>145</v>
      </c>
      <c r="AC3" s="81" t="s">
        <v>146</v>
      </c>
      <c r="AD3" s="81" t="s">
        <v>147</v>
      </c>
      <c r="AE3" s="81" t="s">
        <v>148</v>
      </c>
      <c r="AF3" s="81" t="s">
        <v>149</v>
      </c>
      <c r="AG3" s="81" t="s">
        <v>150</v>
      </c>
      <c r="AH3" s="81" t="s">
        <v>151</v>
      </c>
      <c r="AI3" s="81" t="s">
        <v>152</v>
      </c>
      <c r="AJ3" s="81" t="s">
        <v>153</v>
      </c>
      <c r="AK3" s="81" t="s">
        <v>154</v>
      </c>
      <c r="AL3" s="81" t="s">
        <v>155</v>
      </c>
      <c r="AM3" s="81" t="s">
        <v>156</v>
      </c>
      <c r="AN3" s="81" t="s">
        <v>157</v>
      </c>
      <c r="AO3" s="81" t="s">
        <v>158</v>
      </c>
      <c r="AP3" s="81" t="s">
        <v>159</v>
      </c>
      <c r="AQ3" s="81" t="s">
        <v>160</v>
      </c>
      <c r="AR3" s="81" t="s">
        <v>161</v>
      </c>
      <c r="AS3" s="81" t="s">
        <v>162</v>
      </c>
      <c r="AT3" s="81" t="s">
        <v>163</v>
      </c>
      <c r="AU3" s="81" t="s">
        <v>164</v>
      </c>
      <c r="AV3" s="81" t="s">
        <v>165</v>
      </c>
      <c r="AW3" s="81" t="s">
        <v>166</v>
      </c>
      <c r="AX3" s="81" t="s">
        <v>167</v>
      </c>
      <c r="AY3" s="81" t="s">
        <v>168</v>
      </c>
      <c r="AZ3" s="81" t="s">
        <v>169</v>
      </c>
      <c r="BA3" s="81" t="s">
        <v>170</v>
      </c>
      <c r="BB3" s="81" t="s">
        <v>215</v>
      </c>
      <c r="BC3" s="81" t="s">
        <v>216</v>
      </c>
      <c r="BD3" s="81" t="s">
        <v>217</v>
      </c>
      <c r="BE3" s="81" t="s">
        <v>218</v>
      </c>
    </row>
    <row r="4" spans="1:57" s="22" customFormat="1" ht="18" customHeight="1" x14ac:dyDescent="0.25">
      <c r="A4" s="78" t="s">
        <v>117</v>
      </c>
      <c r="B4" s="30" t="s">
        <v>24</v>
      </c>
      <c r="C4" s="30" t="s">
        <v>25</v>
      </c>
      <c r="D4" s="31" t="s">
        <v>26</v>
      </c>
      <c r="E4" s="32" t="s">
        <v>46</v>
      </c>
      <c r="F4" s="36" t="s">
        <v>128</v>
      </c>
      <c r="G4" s="37"/>
      <c r="H4" s="37"/>
      <c r="I4" s="38"/>
      <c r="J4" s="36"/>
      <c r="K4" s="37"/>
      <c r="L4" s="37"/>
      <c r="M4" s="38"/>
      <c r="N4" s="36"/>
      <c r="O4" s="37"/>
      <c r="P4" s="37"/>
      <c r="Q4" s="38"/>
      <c r="R4" s="36"/>
      <c r="S4" s="37"/>
      <c r="T4" s="37"/>
      <c r="U4" s="38"/>
      <c r="V4" s="36"/>
      <c r="W4" s="37"/>
      <c r="X4" s="37"/>
      <c r="Y4" s="38"/>
      <c r="Z4" s="36"/>
      <c r="AA4" s="37"/>
      <c r="AB4" s="37"/>
      <c r="AC4" s="38"/>
      <c r="AD4" s="36"/>
      <c r="AE4" s="37"/>
      <c r="AF4" s="37"/>
      <c r="AG4" s="38"/>
      <c r="AH4" s="36"/>
      <c r="AI4" s="37"/>
      <c r="AJ4" s="37"/>
      <c r="AK4" s="38"/>
      <c r="AL4" s="36"/>
      <c r="AM4" s="37"/>
      <c r="AN4" s="37"/>
      <c r="AO4" s="38"/>
      <c r="AP4" s="36"/>
      <c r="AQ4" s="37"/>
      <c r="AR4" s="37"/>
      <c r="AS4" s="38"/>
      <c r="AT4" s="36"/>
      <c r="AU4" s="37"/>
      <c r="AV4" s="37"/>
      <c r="AW4" s="38"/>
      <c r="AX4" s="36"/>
      <c r="AY4" s="37"/>
      <c r="AZ4" s="37"/>
      <c r="BA4" s="38"/>
      <c r="BB4" s="36"/>
      <c r="BC4" s="37"/>
      <c r="BD4" s="37"/>
      <c r="BE4" s="38"/>
    </row>
    <row r="5" spans="1:57" s="22" customFormat="1" ht="18" customHeight="1" x14ac:dyDescent="0.25">
      <c r="A5" s="78"/>
      <c r="B5" s="30"/>
      <c r="C5" s="30"/>
      <c r="D5" s="31"/>
      <c r="E5" s="32"/>
      <c r="F5" s="36" t="s">
        <v>105</v>
      </c>
      <c r="G5" s="37"/>
      <c r="H5" s="37"/>
      <c r="I5" s="38"/>
      <c r="J5" s="37" t="s">
        <v>106</v>
      </c>
      <c r="K5" s="37"/>
      <c r="L5" s="37"/>
      <c r="M5" s="38"/>
      <c r="N5" s="37" t="s">
        <v>107</v>
      </c>
      <c r="O5" s="37"/>
      <c r="P5" s="37"/>
      <c r="Q5" s="38"/>
      <c r="R5" s="37" t="s">
        <v>108</v>
      </c>
      <c r="S5" s="37"/>
      <c r="T5" s="37"/>
      <c r="U5" s="38"/>
      <c r="V5" s="37" t="s">
        <v>109</v>
      </c>
      <c r="W5" s="37"/>
      <c r="X5" s="37"/>
      <c r="Y5" s="38"/>
      <c r="Z5" s="37" t="s">
        <v>110</v>
      </c>
      <c r="AA5" s="37"/>
      <c r="AB5" s="37"/>
      <c r="AC5" s="38"/>
      <c r="AD5" s="37" t="s">
        <v>111</v>
      </c>
      <c r="AE5" s="37"/>
      <c r="AF5" s="37"/>
      <c r="AG5" s="38"/>
      <c r="AH5" s="37" t="s">
        <v>112</v>
      </c>
      <c r="AI5" s="37"/>
      <c r="AJ5" s="37"/>
      <c r="AK5" s="38"/>
      <c r="AL5" s="37" t="s">
        <v>113</v>
      </c>
      <c r="AM5" s="37"/>
      <c r="AN5" s="37"/>
      <c r="AO5" s="38"/>
      <c r="AP5" s="37" t="s">
        <v>114</v>
      </c>
      <c r="AQ5" s="37"/>
      <c r="AR5" s="37"/>
      <c r="AS5" s="38"/>
      <c r="AT5" s="37" t="s">
        <v>115</v>
      </c>
      <c r="AU5" s="37"/>
      <c r="AV5" s="37"/>
      <c r="AW5" s="38"/>
      <c r="AX5" s="37" t="s">
        <v>116</v>
      </c>
      <c r="AY5" s="37"/>
      <c r="AZ5" s="37"/>
      <c r="BA5" s="37"/>
      <c r="BB5" s="62" t="s">
        <v>219</v>
      </c>
      <c r="BC5" s="37"/>
      <c r="BD5" s="37"/>
      <c r="BE5" s="37"/>
    </row>
    <row r="6" spans="1:57" ht="18" customHeight="1" x14ac:dyDescent="0.25">
      <c r="A6" s="79"/>
      <c r="B6" s="33"/>
      <c r="C6" s="33"/>
      <c r="D6" s="34"/>
      <c r="E6" s="35"/>
      <c r="F6" s="39" t="s">
        <v>103</v>
      </c>
      <c r="G6" s="39" t="s">
        <v>104</v>
      </c>
      <c r="H6" s="39" t="s">
        <v>125</v>
      </c>
      <c r="I6" s="40" t="s">
        <v>126</v>
      </c>
      <c r="J6" s="39" t="s">
        <v>103</v>
      </c>
      <c r="K6" s="39" t="s">
        <v>104</v>
      </c>
      <c r="L6" s="39" t="s">
        <v>125</v>
      </c>
      <c r="M6" s="40" t="s">
        <v>126</v>
      </c>
      <c r="N6" s="39" t="s">
        <v>103</v>
      </c>
      <c r="O6" s="39" t="s">
        <v>104</v>
      </c>
      <c r="P6" s="39" t="s">
        <v>125</v>
      </c>
      <c r="Q6" s="40" t="s">
        <v>126</v>
      </c>
      <c r="R6" s="39" t="s">
        <v>103</v>
      </c>
      <c r="S6" s="39" t="s">
        <v>104</v>
      </c>
      <c r="T6" s="39" t="s">
        <v>125</v>
      </c>
      <c r="U6" s="40" t="s">
        <v>126</v>
      </c>
      <c r="V6" s="39" t="s">
        <v>103</v>
      </c>
      <c r="W6" s="39" t="s">
        <v>104</v>
      </c>
      <c r="X6" s="39" t="s">
        <v>125</v>
      </c>
      <c r="Y6" s="40" t="s">
        <v>126</v>
      </c>
      <c r="Z6" s="39" t="s">
        <v>103</v>
      </c>
      <c r="AA6" s="39" t="s">
        <v>104</v>
      </c>
      <c r="AB6" s="39" t="s">
        <v>125</v>
      </c>
      <c r="AC6" s="40" t="s">
        <v>126</v>
      </c>
      <c r="AD6" s="39" t="s">
        <v>103</v>
      </c>
      <c r="AE6" s="39" t="s">
        <v>104</v>
      </c>
      <c r="AF6" s="39" t="s">
        <v>125</v>
      </c>
      <c r="AG6" s="40" t="s">
        <v>126</v>
      </c>
      <c r="AH6" s="39" t="s">
        <v>103</v>
      </c>
      <c r="AI6" s="39" t="s">
        <v>104</v>
      </c>
      <c r="AJ6" s="39" t="s">
        <v>125</v>
      </c>
      <c r="AK6" s="40" t="s">
        <v>126</v>
      </c>
      <c r="AL6" s="39" t="s">
        <v>103</v>
      </c>
      <c r="AM6" s="39" t="s">
        <v>104</v>
      </c>
      <c r="AN6" s="39" t="s">
        <v>125</v>
      </c>
      <c r="AO6" s="40" t="s">
        <v>126</v>
      </c>
      <c r="AP6" s="39" t="s">
        <v>103</v>
      </c>
      <c r="AQ6" s="39" t="s">
        <v>104</v>
      </c>
      <c r="AR6" s="39" t="s">
        <v>125</v>
      </c>
      <c r="AS6" s="40" t="s">
        <v>126</v>
      </c>
      <c r="AT6" s="39" t="s">
        <v>103</v>
      </c>
      <c r="AU6" s="39" t="s">
        <v>104</v>
      </c>
      <c r="AV6" s="39" t="s">
        <v>125</v>
      </c>
      <c r="AW6" s="40" t="s">
        <v>126</v>
      </c>
      <c r="AX6" s="39" t="s">
        <v>103</v>
      </c>
      <c r="AY6" s="39" t="s">
        <v>104</v>
      </c>
      <c r="AZ6" s="39" t="s">
        <v>125</v>
      </c>
      <c r="BA6" s="58" t="s">
        <v>126</v>
      </c>
      <c r="BB6" s="39" t="s">
        <v>103</v>
      </c>
      <c r="BC6" s="39" t="s">
        <v>104</v>
      </c>
      <c r="BD6" s="39" t="s">
        <v>125</v>
      </c>
      <c r="BE6" s="58" t="s">
        <v>126</v>
      </c>
    </row>
    <row r="7" spans="1:57" ht="18" customHeight="1" x14ac:dyDescent="0.25">
      <c r="A7" s="80" t="s">
        <v>118</v>
      </c>
      <c r="B7" s="7" t="s">
        <v>0</v>
      </c>
      <c r="C7" s="7"/>
      <c r="D7" s="7"/>
      <c r="E7" s="8">
        <v>1</v>
      </c>
      <c r="F7" s="9">
        <f>F8+F12</f>
        <v>46910000</v>
      </c>
      <c r="G7" s="9">
        <f t="shared" ref="G7" si="0">G8+G12</f>
        <v>45648000</v>
      </c>
      <c r="H7" s="9">
        <f t="shared" ref="H7:H30" si="1">G7-F7</f>
        <v>-1262000</v>
      </c>
      <c r="I7" s="10">
        <f t="shared" ref="I7:I30" si="2">IF(F7=0,0,G7/F7)</f>
        <v>0.97309742059262416</v>
      </c>
      <c r="J7" s="9">
        <f t="shared" ref="J7:K7" si="3">J8+J12</f>
        <v>44653629</v>
      </c>
      <c r="K7" s="9">
        <f t="shared" si="3"/>
        <v>43886854.511999995</v>
      </c>
      <c r="L7" s="9">
        <f>K7-J7</f>
        <v>-766774.48800000548</v>
      </c>
      <c r="M7" s="10">
        <f>IF(J7=0,0,K7/J7)</f>
        <v>0.98282839479855033</v>
      </c>
      <c r="N7" s="9">
        <f t="shared" ref="N7:O7" si="4">N8+N12</f>
        <v>40752311.939999998</v>
      </c>
      <c r="O7" s="9">
        <f t="shared" si="4"/>
        <v>40449089.024640001</v>
      </c>
      <c r="P7" s="9">
        <f>O7-N7</f>
        <v>-303222.91535999626</v>
      </c>
      <c r="Q7" s="10">
        <f>IF(N7=0,0,O7/N7)</f>
        <v>0.99255936900447672</v>
      </c>
      <c r="R7" s="9">
        <f t="shared" ref="R7:S7" si="5">R8+R12</f>
        <v>48902774.328000009</v>
      </c>
      <c r="S7" s="9">
        <f t="shared" si="5"/>
        <v>48063035.193984009</v>
      </c>
      <c r="T7" s="9">
        <f>S7-R7</f>
        <v>-839739.13401599973</v>
      </c>
      <c r="U7" s="10">
        <f>IF(R7=0,0,S7/R7)</f>
        <v>0.98282839479855044</v>
      </c>
      <c r="V7" s="9">
        <f t="shared" ref="V7:W7" si="6">V8+V12</f>
        <v>53803810.37115217</v>
      </c>
      <c r="W7" s="9">
        <f t="shared" si="6"/>
        <v>51309222.10841839</v>
      </c>
      <c r="X7" s="9">
        <f>W7-V7</f>
        <v>-2494588.2627337798</v>
      </c>
      <c r="Y7" s="10">
        <f>IF(V7=0,0,W7/V7)</f>
        <v>0.95363547218077149</v>
      </c>
      <c r="Z7" s="9">
        <f t="shared" ref="Z7:AA7" si="7">Z8+Z12</f>
        <v>48922337.393842176</v>
      </c>
      <c r="AA7" s="9">
        <f t="shared" si="7"/>
        <v>48082262.330583006</v>
      </c>
      <c r="AB7" s="9">
        <f>AA7-Z7</f>
        <v>-840075.06325916946</v>
      </c>
      <c r="AC7" s="10">
        <f>IF(Z7=0,0,AA7/Z7)</f>
        <v>0.98282839479855044</v>
      </c>
      <c r="AD7" s="9">
        <f t="shared" ref="AD7:AE7" si="8">AD8+AD12</f>
        <v>41592303.58212281</v>
      </c>
      <c r="AE7" s="9">
        <f t="shared" si="8"/>
        <v>43306498.765527897</v>
      </c>
      <c r="AF7" s="9">
        <f>AE7-AD7</f>
        <v>1714195.1834050864</v>
      </c>
      <c r="AG7" s="10">
        <f>IF(AD7=0,0,AE7/AD7)</f>
        <v>1.0412142400341078</v>
      </c>
      <c r="AH7" s="9">
        <f t="shared" ref="AH7:AI7" si="9">AH8+AH12</f>
        <v>36706431.214269914</v>
      </c>
      <c r="AI7" s="9">
        <f t="shared" si="9"/>
        <v>36790501.539779633</v>
      </c>
      <c r="AJ7" s="9">
        <f>AI7-AH7</f>
        <v>84070.325509719551</v>
      </c>
      <c r="AK7" s="10">
        <f>IF(AH7=0,0,AI7/AH7)</f>
        <v>1.0022903432104027</v>
      </c>
      <c r="AL7" s="9">
        <f t="shared" ref="AL7:AM7" si="10">AL8+AL12</f>
        <v>36713772.500512764</v>
      </c>
      <c r="AM7" s="9">
        <f t="shared" si="10"/>
        <v>34654295.000859186</v>
      </c>
      <c r="AN7" s="9">
        <f>AM7-AL7</f>
        <v>-2059477.4996535778</v>
      </c>
      <c r="AO7" s="10">
        <f>IF(AL7=0,0,AM7/AL7)</f>
        <v>0.94390449797484544</v>
      </c>
      <c r="AP7" s="9">
        <f t="shared" ref="AP7:AQ7" si="11">AP8+AP12</f>
        <v>48961487.006683826</v>
      </c>
      <c r="AQ7" s="9">
        <f t="shared" si="11"/>
        <v>51932283.418895818</v>
      </c>
      <c r="AR7" s="9">
        <f>AQ7-AP7</f>
        <v>2970796.4122119918</v>
      </c>
      <c r="AS7" s="10">
        <f>IF(AP7=0,0,AQ7/AP7)</f>
        <v>1.0606761884459603</v>
      </c>
      <c r="AT7" s="9">
        <f t="shared" ref="AT7:AU7" si="12">AT8+AT12</f>
        <v>53868407.23449368</v>
      </c>
      <c r="AU7" s="9">
        <f t="shared" si="12"/>
        <v>51370823.968692467</v>
      </c>
      <c r="AV7" s="9">
        <f>AU7-AT7</f>
        <v>-2497583.2658012137</v>
      </c>
      <c r="AW7" s="10">
        <f>IF(AT7=0,0,AU7/AT7)</f>
        <v>0.95363547218077149</v>
      </c>
      <c r="AX7" s="9">
        <f t="shared" ref="AX7:AY7" si="13">AX8+AX12</f>
        <v>56328234.593937859</v>
      </c>
      <c r="AY7" s="9">
        <f t="shared" si="13"/>
        <v>52072216.800402291</v>
      </c>
      <c r="AZ7" s="9">
        <f>AY7-AX7</f>
        <v>-4256017.7935355678</v>
      </c>
      <c r="BA7" s="59">
        <f>IF(AX7=0,0,AY7/AX7)</f>
        <v>0.92444254956299288</v>
      </c>
      <c r="BB7" s="9">
        <f>F7+J7+N7+R7+V7+Z7+AD7+AH7+AL7+AP7+AT7+AX7</f>
        <v>558115499.16501522</v>
      </c>
      <c r="BC7" s="9">
        <f>G7+K7+O7+S7+W7+AA7+AE7+AI7+AM7+AQ7+AU7+AY7</f>
        <v>547565082.66378272</v>
      </c>
      <c r="BD7" s="9">
        <f>BC7-BB7</f>
        <v>-10550416.501232505</v>
      </c>
      <c r="BE7" s="59">
        <f>IF(BB7=0,0,BC7/BB7)</f>
        <v>0.98109635636885772</v>
      </c>
    </row>
    <row r="8" spans="1:57" ht="18" customHeight="1" outlineLevel="1" collapsed="1" x14ac:dyDescent="0.25">
      <c r="A8" s="80"/>
      <c r="B8" s="11"/>
      <c r="C8" s="11" t="s">
        <v>19</v>
      </c>
      <c r="D8" s="11"/>
      <c r="E8" s="12" t="s">
        <v>47</v>
      </c>
      <c r="F8" s="13">
        <f>SUM(F9:F11)</f>
        <v>46250000</v>
      </c>
      <c r="G8" s="13">
        <f t="shared" ref="G8" si="14">SUM(G9:G11)</f>
        <v>45000000</v>
      </c>
      <c r="H8" s="13">
        <f t="shared" si="1"/>
        <v>-1250000</v>
      </c>
      <c r="I8" s="14">
        <f t="shared" si="2"/>
        <v>0.97297297297297303</v>
      </c>
      <c r="J8" s="13">
        <f t="shared" ref="J8:K8" si="15">SUM(J9:J11)</f>
        <v>44025375</v>
      </c>
      <c r="K8" s="13">
        <f t="shared" si="15"/>
        <v>43263854.999999993</v>
      </c>
      <c r="L8" s="13">
        <f t="shared" ref="L8:L31" si="16">K8-J8</f>
        <v>-761520.00000000745</v>
      </c>
      <c r="M8" s="14">
        <f t="shared" ref="M8:M31" si="17">IF(J8=0,0,K8/J8)</f>
        <v>0.98270270270270255</v>
      </c>
      <c r="N8" s="13">
        <f t="shared" ref="N8:O8" si="18">SUM(N9:N11)</f>
        <v>40178947.5</v>
      </c>
      <c r="O8" s="13">
        <f t="shared" si="18"/>
        <v>39874890.600000001</v>
      </c>
      <c r="P8" s="13">
        <f t="shared" ref="P8:P31" si="19">O8-N8</f>
        <v>-304056.89999999851</v>
      </c>
      <c r="Q8" s="14">
        <f t="shared" ref="Q8:Q31" si="20">IF(N8=0,0,O8/N8)</f>
        <v>0.99243243243243251</v>
      </c>
      <c r="R8" s="13">
        <f t="shared" ref="R8:S8" si="21">SUM(R9:R11)</f>
        <v>48214737.000000007</v>
      </c>
      <c r="S8" s="13">
        <f t="shared" si="21"/>
        <v>47380752.360000007</v>
      </c>
      <c r="T8" s="13">
        <f t="shared" ref="T8:T31" si="22">S8-R8</f>
        <v>-833984.6400000006</v>
      </c>
      <c r="U8" s="14">
        <f t="shared" ref="U8:U31" si="23">IF(R8=0,0,S8/R8)</f>
        <v>0.98270270270270266</v>
      </c>
      <c r="V8" s="13">
        <f t="shared" ref="V8:W8" si="24">SUM(V9:V11)</f>
        <v>53046817.942140013</v>
      </c>
      <c r="W8" s="13">
        <f t="shared" si="24"/>
        <v>50580857.756721601</v>
      </c>
      <c r="X8" s="13">
        <f t="shared" ref="X8:X31" si="25">W8-V8</f>
        <v>-2465960.1854184121</v>
      </c>
      <c r="Y8" s="14">
        <f t="shared" ref="Y8:Y31" si="26">IF(V8=0,0,W8/V8)</f>
        <v>0.95351351351351332</v>
      </c>
      <c r="Z8" s="13">
        <f t="shared" ref="Z8:AA8" si="27">SUM(Z9:Z11)</f>
        <v>48234024.823389485</v>
      </c>
      <c r="AA8" s="13">
        <f t="shared" si="27"/>
        <v>47399706.556174099</v>
      </c>
      <c r="AB8" s="13">
        <f t="shared" ref="AB8:AB31" si="28">AA8-Z8</f>
        <v>-834318.26721538603</v>
      </c>
      <c r="AC8" s="14">
        <f t="shared" ref="AC8:AC31" si="29">IF(Z8=0,0,AA8/Z8)</f>
        <v>0.98270270270270266</v>
      </c>
      <c r="AD8" s="13">
        <f t="shared" ref="AD8:AE8" si="30">SUM(AD9:AD11)</f>
        <v>41007120.884101041</v>
      </c>
      <c r="AE8" s="13">
        <f t="shared" si="30"/>
        <v>42691737.742042482</v>
      </c>
      <c r="AF8" s="13">
        <f t="shared" ref="AF8:AF31" si="31">AE8-AD8</f>
        <v>1684616.8579414412</v>
      </c>
      <c r="AG8" s="14">
        <f t="shared" ref="AG8:AG31" si="32">IF(AD8=0,0,AE8/AD8)</f>
        <v>1.0410810810810809</v>
      </c>
      <c r="AH8" s="13">
        <f t="shared" ref="AH8:AI8" si="33">SUM(AH9:AH11)</f>
        <v>36189990.272009879</v>
      </c>
      <c r="AI8" s="13">
        <f t="shared" si="33"/>
        <v>36268238.899625033</v>
      </c>
      <c r="AJ8" s="13">
        <f t="shared" ref="AJ8:AJ31" si="34">AI8-AH8</f>
        <v>78248.62761515379</v>
      </c>
      <c r="AK8" s="14">
        <f t="shared" ref="AK8:AK31" si="35">IF(AH8=0,0,AI8/AH8)</f>
        <v>1.0021621621621621</v>
      </c>
      <c r="AL8" s="13">
        <f t="shared" ref="AL8:AM8" si="36">SUM(AL9:AL11)</f>
        <v>36197228.270064279</v>
      </c>
      <c r="AM8" s="13">
        <f t="shared" si="36"/>
        <v>34162357.059206612</v>
      </c>
      <c r="AN8" s="13">
        <f t="shared" ref="AN8:AN31" si="37">AM8-AL8</f>
        <v>-2034871.210857667</v>
      </c>
      <c r="AO8" s="14">
        <f t="shared" ref="AO8:AO31" si="38">IF(AL8=0,0,AM8/AL8)</f>
        <v>0.9437837837837838</v>
      </c>
      <c r="AP8" s="13">
        <f t="shared" ref="AP8:AQ8" si="39">SUM(AP9:AP11)</f>
        <v>48272623.620957725</v>
      </c>
      <c r="AQ8" s="13">
        <f t="shared" si="39"/>
        <v>51195074.348280579</v>
      </c>
      <c r="AR8" s="13">
        <f t="shared" ref="AR8:AR31" si="40">AQ8-AP8</f>
        <v>2922450.7273228541</v>
      </c>
      <c r="AS8" s="14">
        <f t="shared" ref="AS8:AS31" si="41">IF(AP8=0,0,AQ8/AP8)</f>
        <v>1.0605405405405408</v>
      </c>
      <c r="AT8" s="13">
        <f t="shared" ref="AT8:AU8" si="42">SUM(AT9:AT11)</f>
        <v>53110505.960250109</v>
      </c>
      <c r="AU8" s="13">
        <f t="shared" si="42"/>
        <v>50641585.142638475</v>
      </c>
      <c r="AV8" s="13">
        <f t="shared" ref="AV8:AV31" si="43">AU8-AT8</f>
        <v>-2468920.8176116347</v>
      </c>
      <c r="AW8" s="14">
        <f t="shared" ref="AW8:AW31" si="44">IF(AT8=0,0,AU8/AT8)</f>
        <v>0.95351351351351332</v>
      </c>
      <c r="AX8" s="13">
        <f t="shared" ref="AX8:AY8" si="45">SUM(AX9:AX11)</f>
        <v>55535724.791507699</v>
      </c>
      <c r="AY8" s="13">
        <f t="shared" si="45"/>
        <v>51333021.293771975</v>
      </c>
      <c r="AZ8" s="13">
        <f t="shared" ref="AZ8:AZ31" si="46">AY8-AX8</f>
        <v>-4202703.4977357239</v>
      </c>
      <c r="BA8" s="60">
        <f t="shared" ref="BA8:BA31" si="47">IF(AX8=0,0,AY8/AX8)</f>
        <v>0.92432432432432421</v>
      </c>
      <c r="BB8" s="13">
        <f t="shared" ref="BB8:BB30" si="48">F8+J8+N8+R8+V8+Z8+AD8+AH8+AL8+AP8+AT8+AX8</f>
        <v>550263096.06442022</v>
      </c>
      <c r="BC8" s="13">
        <f t="shared" ref="BC8:BC30" si="49">G8+K8+O8+S8+W8+AA8+AE8+AI8+AM8+AQ8+AU8+AY8</f>
        <v>539792076.75846076</v>
      </c>
      <c r="BD8" s="13">
        <f t="shared" ref="BD8:BD31" si="50">BC8-BB8</f>
        <v>-10471019.305959463</v>
      </c>
      <c r="BE8" s="60">
        <f t="shared" ref="BE8:BE31" si="51">IF(BB8=0,0,BC8/BB8)</f>
        <v>0.98097088578018399</v>
      </c>
    </row>
    <row r="9" spans="1:57" ht="18" hidden="1" customHeight="1" outlineLevel="2" x14ac:dyDescent="0.25">
      <c r="A9" s="80"/>
      <c r="B9" s="11"/>
      <c r="C9" s="11"/>
      <c r="D9" s="11" t="s">
        <v>21</v>
      </c>
      <c r="E9" s="12" t="s">
        <v>78</v>
      </c>
      <c r="F9" s="13">
        <v>17500000</v>
      </c>
      <c r="G9" s="13">
        <v>18750000</v>
      </c>
      <c r="H9" s="13">
        <f t="shared" si="1"/>
        <v>1250000</v>
      </c>
      <c r="I9" s="14">
        <f t="shared" si="2"/>
        <v>1.0714285714285714</v>
      </c>
      <c r="J9" s="13">
        <v>16658250</v>
      </c>
      <c r="K9" s="13">
        <v>18026606.249999996</v>
      </c>
      <c r="L9" s="13">
        <f t="shared" si="16"/>
        <v>1368356.2499999963</v>
      </c>
      <c r="M9" s="14">
        <f t="shared" si="17"/>
        <v>1.0821428571428569</v>
      </c>
      <c r="N9" s="13">
        <v>15202845</v>
      </c>
      <c r="O9" s="13">
        <v>16614537.75</v>
      </c>
      <c r="P9" s="13">
        <f t="shared" si="19"/>
        <v>1411692.75</v>
      </c>
      <c r="Q9" s="14">
        <f t="shared" si="20"/>
        <v>1.0928571428571427</v>
      </c>
      <c r="R9" s="13">
        <v>18243414.000000004</v>
      </c>
      <c r="S9" s="13">
        <v>19741980.150000002</v>
      </c>
      <c r="T9" s="13">
        <f t="shared" si="22"/>
        <v>1498566.1499999985</v>
      </c>
      <c r="U9" s="14">
        <f t="shared" si="23"/>
        <v>1.0821428571428571</v>
      </c>
      <c r="V9" s="13">
        <v>20071768.951080006</v>
      </c>
      <c r="W9" s="13">
        <v>21075357.398634002</v>
      </c>
      <c r="X9" s="13">
        <f t="shared" si="25"/>
        <v>1003588.447553996</v>
      </c>
      <c r="Y9" s="14">
        <f t="shared" si="26"/>
        <v>1.0499999999999998</v>
      </c>
      <c r="Z9" s="13">
        <v>18250712.09533656</v>
      </c>
      <c r="AA9" s="13">
        <v>19749877.731739208</v>
      </c>
      <c r="AB9" s="13">
        <f t="shared" si="28"/>
        <v>1499165.6364026479</v>
      </c>
      <c r="AC9" s="14">
        <f t="shared" si="29"/>
        <v>1.0821428571428573</v>
      </c>
      <c r="AD9" s="13">
        <v>15516207.902092284</v>
      </c>
      <c r="AE9" s="13">
        <v>17788224.059184369</v>
      </c>
      <c r="AF9" s="13">
        <f t="shared" si="31"/>
        <v>2272016.1570920851</v>
      </c>
      <c r="AG9" s="14">
        <f t="shared" si="32"/>
        <v>1.1464285714285716</v>
      </c>
      <c r="AH9" s="13">
        <v>13693509.832652386</v>
      </c>
      <c r="AI9" s="13">
        <v>15111766.208177099</v>
      </c>
      <c r="AJ9" s="13">
        <f t="shared" si="34"/>
        <v>1418256.3755247127</v>
      </c>
      <c r="AK9" s="14">
        <f t="shared" si="35"/>
        <v>1.1035714285714286</v>
      </c>
      <c r="AL9" s="13">
        <v>13696248.534618916</v>
      </c>
      <c r="AM9" s="13">
        <v>14234315.441336088</v>
      </c>
      <c r="AN9" s="13">
        <f t="shared" si="37"/>
        <v>538066.90671717189</v>
      </c>
      <c r="AO9" s="14">
        <f t="shared" si="38"/>
        <v>1.0392857142857144</v>
      </c>
      <c r="AP9" s="13">
        <v>18265317.045767788</v>
      </c>
      <c r="AQ9" s="13">
        <v>21331280.978450239</v>
      </c>
      <c r="AR9" s="13">
        <f t="shared" si="40"/>
        <v>3065963.9326824509</v>
      </c>
      <c r="AS9" s="14">
        <f t="shared" si="41"/>
        <v>1.1678571428571429</v>
      </c>
      <c r="AT9" s="13">
        <v>20095867.120094635</v>
      </c>
      <c r="AU9" s="13">
        <v>21100660.476099364</v>
      </c>
      <c r="AV9" s="13">
        <f t="shared" si="43"/>
        <v>1004793.3560047299</v>
      </c>
      <c r="AW9" s="14">
        <f t="shared" si="44"/>
        <v>1.0499999999999998</v>
      </c>
      <c r="AX9" s="13">
        <v>21013517.488678589</v>
      </c>
      <c r="AY9" s="13">
        <v>21388758.872404993</v>
      </c>
      <c r="AZ9" s="13">
        <f t="shared" si="46"/>
        <v>375241.38372640312</v>
      </c>
      <c r="BA9" s="60">
        <f t="shared" si="47"/>
        <v>1.0178571428571428</v>
      </c>
      <c r="BB9" s="13">
        <f t="shared" si="48"/>
        <v>208207657.97032112</v>
      </c>
      <c r="BC9" s="13">
        <f t="shared" si="49"/>
        <v>224913365.31602538</v>
      </c>
      <c r="BD9" s="13">
        <f t="shared" si="50"/>
        <v>16705707.345704257</v>
      </c>
      <c r="BE9" s="60">
        <f t="shared" si="51"/>
        <v>1.0802357968412746</v>
      </c>
    </row>
    <row r="10" spans="1:57" ht="18" hidden="1" customHeight="1" outlineLevel="2" x14ac:dyDescent="0.25">
      <c r="A10" s="80"/>
      <c r="B10" s="11"/>
      <c r="C10" s="11"/>
      <c r="D10" s="11" t="s">
        <v>22</v>
      </c>
      <c r="E10" s="12" t="s">
        <v>79</v>
      </c>
      <c r="F10" s="13">
        <v>18750000</v>
      </c>
      <c r="G10" s="13">
        <v>17250000</v>
      </c>
      <c r="H10" s="13">
        <f t="shared" si="1"/>
        <v>-1500000</v>
      </c>
      <c r="I10" s="14">
        <f t="shared" si="2"/>
        <v>0.92</v>
      </c>
      <c r="J10" s="13">
        <v>17848125</v>
      </c>
      <c r="K10" s="13">
        <v>16584477.749999998</v>
      </c>
      <c r="L10" s="13">
        <f t="shared" si="16"/>
        <v>-1263647.2500000019</v>
      </c>
      <c r="M10" s="14">
        <f t="shared" si="17"/>
        <v>0.92919999999999991</v>
      </c>
      <c r="N10" s="13">
        <v>16288762.5</v>
      </c>
      <c r="O10" s="13">
        <v>15285374.73</v>
      </c>
      <c r="P10" s="13">
        <f t="shared" si="19"/>
        <v>-1003387.7699999996</v>
      </c>
      <c r="Q10" s="14">
        <f t="shared" si="20"/>
        <v>0.93840000000000001</v>
      </c>
      <c r="R10" s="13">
        <v>19546515.000000004</v>
      </c>
      <c r="S10" s="13">
        <v>18162621.738000002</v>
      </c>
      <c r="T10" s="13">
        <f t="shared" si="22"/>
        <v>-1383893.262000002</v>
      </c>
      <c r="U10" s="14">
        <f t="shared" si="23"/>
        <v>0.92919999999999991</v>
      </c>
      <c r="V10" s="13">
        <v>21505466.733300004</v>
      </c>
      <c r="W10" s="13">
        <v>19389328.806743283</v>
      </c>
      <c r="X10" s="13">
        <f t="shared" si="25"/>
        <v>-2116137.9265567213</v>
      </c>
      <c r="Y10" s="14">
        <f t="shared" si="26"/>
        <v>0.90159999999999996</v>
      </c>
      <c r="Z10" s="13">
        <v>19554334.387860604</v>
      </c>
      <c r="AA10" s="13">
        <v>18169887.513200071</v>
      </c>
      <c r="AB10" s="13">
        <f t="shared" si="28"/>
        <v>-1384446.8746605329</v>
      </c>
      <c r="AC10" s="14">
        <f t="shared" si="29"/>
        <v>0.92919999999999991</v>
      </c>
      <c r="AD10" s="13">
        <v>16624508.466527447</v>
      </c>
      <c r="AE10" s="13">
        <v>16365166.134449618</v>
      </c>
      <c r="AF10" s="13">
        <f t="shared" si="31"/>
        <v>-259342.33207782917</v>
      </c>
      <c r="AG10" s="14">
        <f t="shared" si="32"/>
        <v>0.98439999999999994</v>
      </c>
      <c r="AH10" s="13">
        <v>14671617.677841842</v>
      </c>
      <c r="AI10" s="13">
        <v>13902824.91152293</v>
      </c>
      <c r="AJ10" s="13">
        <f t="shared" si="34"/>
        <v>-768792.76631891169</v>
      </c>
      <c r="AK10" s="14">
        <f t="shared" si="35"/>
        <v>0.94760000000000011</v>
      </c>
      <c r="AL10" s="13">
        <v>14674552.001377409</v>
      </c>
      <c r="AM10" s="13">
        <v>13095570.206029201</v>
      </c>
      <c r="AN10" s="13">
        <f t="shared" si="37"/>
        <v>-1578981.7953482084</v>
      </c>
      <c r="AO10" s="14">
        <f t="shared" si="38"/>
        <v>0.89240000000000008</v>
      </c>
      <c r="AP10" s="13">
        <v>19569982.549036916</v>
      </c>
      <c r="AQ10" s="13">
        <v>19624778.500174221</v>
      </c>
      <c r="AR10" s="13">
        <f t="shared" si="40"/>
        <v>54795.951137304306</v>
      </c>
      <c r="AS10" s="14">
        <f t="shared" si="41"/>
        <v>1.0028000000000001</v>
      </c>
      <c r="AT10" s="13">
        <v>21531286.200101394</v>
      </c>
      <c r="AU10" s="13">
        <v>19412607.638011418</v>
      </c>
      <c r="AV10" s="13">
        <f t="shared" si="43"/>
        <v>-2118678.5620899759</v>
      </c>
      <c r="AW10" s="14">
        <f t="shared" si="44"/>
        <v>0.90160000000000007</v>
      </c>
      <c r="AX10" s="13">
        <v>22514483.023584202</v>
      </c>
      <c r="AY10" s="13">
        <v>19677658.162612591</v>
      </c>
      <c r="AZ10" s="13">
        <f t="shared" si="46"/>
        <v>-2836824.860971611</v>
      </c>
      <c r="BA10" s="60">
        <f t="shared" si="47"/>
        <v>0.87399999999999989</v>
      </c>
      <c r="BB10" s="13">
        <f t="shared" si="48"/>
        <v>223079633.53962982</v>
      </c>
      <c r="BC10" s="13">
        <f t="shared" si="49"/>
        <v>206920296.09074336</v>
      </c>
      <c r="BD10" s="13">
        <f t="shared" si="50"/>
        <v>-16159337.448886454</v>
      </c>
      <c r="BE10" s="60">
        <f t="shared" si="51"/>
        <v>0.9275624708877076</v>
      </c>
    </row>
    <row r="11" spans="1:57" ht="18" hidden="1" customHeight="1" outlineLevel="2" x14ac:dyDescent="0.25">
      <c r="A11" s="80"/>
      <c r="B11" s="11"/>
      <c r="C11" s="11"/>
      <c r="D11" s="11" t="s">
        <v>20</v>
      </c>
      <c r="E11" s="12" t="s">
        <v>80</v>
      </c>
      <c r="F11" s="13">
        <v>10000000</v>
      </c>
      <c r="G11" s="13">
        <v>9000000</v>
      </c>
      <c r="H11" s="13">
        <f t="shared" si="1"/>
        <v>-1000000</v>
      </c>
      <c r="I11" s="14">
        <f t="shared" si="2"/>
        <v>0.9</v>
      </c>
      <c r="J11" s="13">
        <v>9519000</v>
      </c>
      <c r="K11" s="13">
        <v>8652770.9999999981</v>
      </c>
      <c r="L11" s="13">
        <f t="shared" si="16"/>
        <v>-866229.00000000186</v>
      </c>
      <c r="M11" s="14">
        <f t="shared" si="17"/>
        <v>0.90899999999999981</v>
      </c>
      <c r="N11" s="13">
        <v>8687340</v>
      </c>
      <c r="O11" s="13">
        <v>7974978.1200000001</v>
      </c>
      <c r="P11" s="13">
        <f t="shared" si="19"/>
        <v>-712361.87999999989</v>
      </c>
      <c r="Q11" s="14">
        <f t="shared" si="20"/>
        <v>0.91800000000000004</v>
      </c>
      <c r="R11" s="13">
        <v>10424808.000000002</v>
      </c>
      <c r="S11" s="13">
        <v>9476150.4720000029</v>
      </c>
      <c r="T11" s="13">
        <f t="shared" si="22"/>
        <v>-948657.527999999</v>
      </c>
      <c r="U11" s="14">
        <f t="shared" si="23"/>
        <v>0.90900000000000014</v>
      </c>
      <c r="V11" s="13">
        <v>11469582.257760003</v>
      </c>
      <c r="W11" s="13">
        <v>10116171.551344322</v>
      </c>
      <c r="X11" s="13">
        <f t="shared" si="25"/>
        <v>-1353410.7064156812</v>
      </c>
      <c r="Y11" s="14">
        <f t="shared" si="26"/>
        <v>0.8819999999999999</v>
      </c>
      <c r="Z11" s="13">
        <v>10428978.340192322</v>
      </c>
      <c r="AA11" s="13">
        <v>9479941.3112348206</v>
      </c>
      <c r="AB11" s="13">
        <f t="shared" si="28"/>
        <v>-949037.02895750105</v>
      </c>
      <c r="AC11" s="14">
        <f t="shared" si="29"/>
        <v>0.90900000000000003</v>
      </c>
      <c r="AD11" s="13">
        <v>8866404.5154813062</v>
      </c>
      <c r="AE11" s="13">
        <v>8538347.5484084971</v>
      </c>
      <c r="AF11" s="13">
        <f t="shared" si="31"/>
        <v>-328056.96707280912</v>
      </c>
      <c r="AG11" s="14">
        <f t="shared" si="32"/>
        <v>0.96299999999999986</v>
      </c>
      <c r="AH11" s="13">
        <v>7824862.76151565</v>
      </c>
      <c r="AI11" s="13">
        <v>7253647.7799250064</v>
      </c>
      <c r="AJ11" s="13">
        <f t="shared" si="34"/>
        <v>-571214.98159064353</v>
      </c>
      <c r="AK11" s="14">
        <f t="shared" si="35"/>
        <v>0.92699999999999982</v>
      </c>
      <c r="AL11" s="13">
        <v>7826427.7340679523</v>
      </c>
      <c r="AM11" s="13">
        <v>6832471.4118413227</v>
      </c>
      <c r="AN11" s="13">
        <f t="shared" si="37"/>
        <v>-993956.32222662959</v>
      </c>
      <c r="AO11" s="14">
        <f t="shared" si="38"/>
        <v>0.873</v>
      </c>
      <c r="AP11" s="13">
        <v>10437324.026153021</v>
      </c>
      <c r="AQ11" s="13">
        <v>10239014.869656114</v>
      </c>
      <c r="AR11" s="13">
        <f t="shared" si="40"/>
        <v>-198309.15649690665</v>
      </c>
      <c r="AS11" s="14">
        <f t="shared" si="41"/>
        <v>0.98100000000000009</v>
      </c>
      <c r="AT11" s="13">
        <v>11483352.640054077</v>
      </c>
      <c r="AU11" s="13">
        <v>10128317.028527696</v>
      </c>
      <c r="AV11" s="13">
        <f t="shared" si="43"/>
        <v>-1355035.6115263812</v>
      </c>
      <c r="AW11" s="14">
        <f t="shared" si="44"/>
        <v>0.88200000000000001</v>
      </c>
      <c r="AX11" s="13">
        <v>12007724.279244907</v>
      </c>
      <c r="AY11" s="13">
        <v>10266604.258754397</v>
      </c>
      <c r="AZ11" s="13">
        <f t="shared" si="46"/>
        <v>-1741120.0204905104</v>
      </c>
      <c r="BA11" s="60">
        <f t="shared" si="47"/>
        <v>0.85500000000000009</v>
      </c>
      <c r="BB11" s="13">
        <f t="shared" si="48"/>
        <v>118975804.55446923</v>
      </c>
      <c r="BC11" s="13">
        <f t="shared" si="49"/>
        <v>107958415.35169217</v>
      </c>
      <c r="BD11" s="13">
        <f t="shared" si="50"/>
        <v>-11017389.202777058</v>
      </c>
      <c r="BE11" s="60">
        <f t="shared" si="51"/>
        <v>0.90739806934667033</v>
      </c>
    </row>
    <row r="12" spans="1:57" ht="18" customHeight="1" outlineLevel="1" collapsed="1" x14ac:dyDescent="0.25">
      <c r="A12" s="80"/>
      <c r="B12" s="11"/>
      <c r="C12" s="11" t="s">
        <v>23</v>
      </c>
      <c r="D12" s="11"/>
      <c r="E12" s="12" t="s">
        <v>48</v>
      </c>
      <c r="F12" s="13">
        <f>SUM(F13:F14)</f>
        <v>660000</v>
      </c>
      <c r="G12" s="13">
        <f t="shared" ref="G12" si="52">SUM(G13:G14)</f>
        <v>648000</v>
      </c>
      <c r="H12" s="13">
        <f t="shared" si="1"/>
        <v>-12000</v>
      </c>
      <c r="I12" s="14">
        <f t="shared" si="2"/>
        <v>0.98181818181818181</v>
      </c>
      <c r="J12" s="13">
        <f t="shared" ref="J12:K12" si="53">SUM(J13:J14)</f>
        <v>628254</v>
      </c>
      <c r="K12" s="13">
        <f t="shared" si="53"/>
        <v>622999.51199999999</v>
      </c>
      <c r="L12" s="13">
        <f t="shared" si="16"/>
        <v>-5254.4880000000121</v>
      </c>
      <c r="M12" s="14">
        <f t="shared" si="17"/>
        <v>0.99163636363636365</v>
      </c>
      <c r="N12" s="13">
        <f t="shared" ref="N12:O12" si="54">SUM(N13:N14)</f>
        <v>573364.44000000006</v>
      </c>
      <c r="O12" s="13">
        <f t="shared" si="54"/>
        <v>574198.42463999998</v>
      </c>
      <c r="P12" s="13">
        <f t="shared" si="19"/>
        <v>833.98463999992236</v>
      </c>
      <c r="Q12" s="14">
        <f t="shared" si="20"/>
        <v>1.0014545454545454</v>
      </c>
      <c r="R12" s="13">
        <f t="shared" ref="R12:S12" si="55">SUM(R13:R14)</f>
        <v>688037.32799999998</v>
      </c>
      <c r="S12" s="13">
        <f t="shared" si="55"/>
        <v>682282.83398400003</v>
      </c>
      <c r="T12" s="13">
        <f t="shared" si="22"/>
        <v>-5754.4940159999533</v>
      </c>
      <c r="U12" s="14">
        <f t="shared" si="23"/>
        <v>0.99163636363636365</v>
      </c>
      <c r="V12" s="13">
        <f t="shared" ref="V12:W12" si="56">SUM(V13:V14)</f>
        <v>756992.42901216005</v>
      </c>
      <c r="W12" s="13">
        <f t="shared" si="56"/>
        <v>728364.35169679113</v>
      </c>
      <c r="X12" s="13">
        <f t="shared" si="25"/>
        <v>-28628.077315368922</v>
      </c>
      <c r="Y12" s="14">
        <f t="shared" si="26"/>
        <v>0.96218181818181825</v>
      </c>
      <c r="Z12" s="13">
        <f t="shared" ref="Z12:AA12" si="57">SUM(Z13:Z14)</f>
        <v>688312.57045269315</v>
      </c>
      <c r="AA12" s="13">
        <f t="shared" si="57"/>
        <v>682555.77440890705</v>
      </c>
      <c r="AB12" s="13">
        <f t="shared" si="28"/>
        <v>-5756.7960437861038</v>
      </c>
      <c r="AC12" s="14">
        <f t="shared" si="29"/>
        <v>0.99163636363636376</v>
      </c>
      <c r="AD12" s="13">
        <f t="shared" ref="AD12:AE12" si="58">SUM(AD13:AD14)</f>
        <v>585182.69802176615</v>
      </c>
      <c r="AE12" s="13">
        <f t="shared" si="58"/>
        <v>614761.02348541177</v>
      </c>
      <c r="AF12" s="13">
        <f t="shared" si="31"/>
        <v>29578.325463645626</v>
      </c>
      <c r="AG12" s="14">
        <f t="shared" si="32"/>
        <v>1.0505454545454544</v>
      </c>
      <c r="AH12" s="13">
        <f t="shared" ref="AH12:AI12" si="59">SUM(AH13:AH14)</f>
        <v>516440.94226003281</v>
      </c>
      <c r="AI12" s="13">
        <f t="shared" si="59"/>
        <v>522262.64015460049</v>
      </c>
      <c r="AJ12" s="13">
        <f t="shared" si="34"/>
        <v>5821.6978945676819</v>
      </c>
      <c r="AK12" s="14">
        <f t="shared" si="35"/>
        <v>1.0112727272727273</v>
      </c>
      <c r="AL12" s="13">
        <f t="shared" ref="AL12:AM12" si="60">SUM(AL13:AL14)</f>
        <v>516544.23044848489</v>
      </c>
      <c r="AM12" s="13">
        <f t="shared" si="60"/>
        <v>491937.94165257516</v>
      </c>
      <c r="AN12" s="13">
        <f t="shared" si="37"/>
        <v>-24606.288795909728</v>
      </c>
      <c r="AO12" s="14">
        <f t="shared" si="38"/>
        <v>0.95236363636363619</v>
      </c>
      <c r="AP12" s="13">
        <f t="shared" ref="AP12:AQ12" si="61">SUM(AP13:AP14)</f>
        <v>688863.38572609937</v>
      </c>
      <c r="AQ12" s="13">
        <f t="shared" si="61"/>
        <v>737209.07061524026</v>
      </c>
      <c r="AR12" s="13">
        <f t="shared" si="40"/>
        <v>48345.684889140888</v>
      </c>
      <c r="AS12" s="14">
        <f t="shared" si="41"/>
        <v>1.0701818181818183</v>
      </c>
      <c r="AT12" s="13">
        <f t="shared" ref="AT12:AU12" si="62">SUM(AT13:AT14)</f>
        <v>757901.27424356912</v>
      </c>
      <c r="AU12" s="13">
        <f t="shared" si="62"/>
        <v>729238.82605399401</v>
      </c>
      <c r="AV12" s="13">
        <f t="shared" si="43"/>
        <v>-28662.448189575109</v>
      </c>
      <c r="AW12" s="14">
        <f t="shared" si="44"/>
        <v>0.96218181818181803</v>
      </c>
      <c r="AX12" s="13">
        <f t="shared" ref="AX12:AY12" si="63">SUM(AX13:AX14)</f>
        <v>792509.80243016395</v>
      </c>
      <c r="AY12" s="13">
        <f t="shared" si="63"/>
        <v>739195.50663031649</v>
      </c>
      <c r="AZ12" s="13">
        <f t="shared" si="46"/>
        <v>-53314.295799847459</v>
      </c>
      <c r="BA12" s="60">
        <f t="shared" si="47"/>
        <v>0.93272727272727263</v>
      </c>
      <c r="BB12" s="13">
        <f t="shared" si="48"/>
        <v>7852403.1005949695</v>
      </c>
      <c r="BC12" s="13">
        <f t="shared" si="49"/>
        <v>7773005.9053218365</v>
      </c>
      <c r="BD12" s="13">
        <f t="shared" si="50"/>
        <v>-79397.195273132995</v>
      </c>
      <c r="BE12" s="60">
        <f t="shared" si="51"/>
        <v>0.98988880292364034</v>
      </c>
    </row>
    <row r="13" spans="1:57" ht="18" hidden="1" customHeight="1" outlineLevel="2" x14ac:dyDescent="0.25">
      <c r="A13" s="80"/>
      <c r="B13" s="11"/>
      <c r="C13" s="11"/>
      <c r="D13" s="11" t="s">
        <v>201</v>
      </c>
      <c r="E13" s="12" t="s">
        <v>81</v>
      </c>
      <c r="F13" s="13">
        <v>577500</v>
      </c>
      <c r="G13" s="13">
        <v>567000</v>
      </c>
      <c r="H13" s="13">
        <f t="shared" si="1"/>
        <v>-10500</v>
      </c>
      <c r="I13" s="14">
        <f t="shared" si="2"/>
        <v>0.98181818181818181</v>
      </c>
      <c r="J13" s="13">
        <v>549722.25</v>
      </c>
      <c r="K13" s="13">
        <v>545124.57299999997</v>
      </c>
      <c r="L13" s="13">
        <f t="shared" si="16"/>
        <v>-4597.6770000000251</v>
      </c>
      <c r="M13" s="14">
        <f t="shared" si="17"/>
        <v>0.99163636363636354</v>
      </c>
      <c r="N13" s="13">
        <v>501693.88500000001</v>
      </c>
      <c r="O13" s="13">
        <v>502423.62156</v>
      </c>
      <c r="P13" s="13">
        <f t="shared" si="19"/>
        <v>729.73655999999028</v>
      </c>
      <c r="Q13" s="14">
        <f t="shared" si="20"/>
        <v>1.0014545454545454</v>
      </c>
      <c r="R13" s="13">
        <v>602032.66200000001</v>
      </c>
      <c r="S13" s="13">
        <v>596997.47973600007</v>
      </c>
      <c r="T13" s="13">
        <f t="shared" si="22"/>
        <v>-5035.1822639999446</v>
      </c>
      <c r="U13" s="14">
        <f t="shared" si="23"/>
        <v>0.99163636363636376</v>
      </c>
      <c r="V13" s="13">
        <v>662368.37538564007</v>
      </c>
      <c r="W13" s="13">
        <v>637318.80773469224</v>
      </c>
      <c r="X13" s="13">
        <f t="shared" si="25"/>
        <v>-25049.567650947836</v>
      </c>
      <c r="Y13" s="14">
        <f t="shared" si="26"/>
        <v>0.96218181818181814</v>
      </c>
      <c r="Z13" s="13">
        <v>602273.49914610654</v>
      </c>
      <c r="AA13" s="13">
        <v>597236.30260779371</v>
      </c>
      <c r="AB13" s="13">
        <f t="shared" si="28"/>
        <v>-5037.1965383128263</v>
      </c>
      <c r="AC13" s="14">
        <f t="shared" si="29"/>
        <v>0.99163636363636376</v>
      </c>
      <c r="AD13" s="13">
        <v>512034.86076904536</v>
      </c>
      <c r="AE13" s="13">
        <v>537915.89554973529</v>
      </c>
      <c r="AF13" s="13">
        <f t="shared" si="31"/>
        <v>25881.034780689923</v>
      </c>
      <c r="AG13" s="14">
        <f t="shared" si="32"/>
        <v>1.0505454545454544</v>
      </c>
      <c r="AH13" s="13">
        <v>451885.82447752869</v>
      </c>
      <c r="AI13" s="13">
        <v>456979.81013527542</v>
      </c>
      <c r="AJ13" s="13">
        <f t="shared" si="34"/>
        <v>5093.985657746729</v>
      </c>
      <c r="AK13" s="14">
        <f t="shared" si="35"/>
        <v>1.0112727272727273</v>
      </c>
      <c r="AL13" s="13">
        <v>451976.20164242428</v>
      </c>
      <c r="AM13" s="13">
        <v>430445.69894600328</v>
      </c>
      <c r="AN13" s="13">
        <f t="shared" si="37"/>
        <v>-21530.502696420997</v>
      </c>
      <c r="AO13" s="14">
        <f t="shared" si="38"/>
        <v>0.95236363636363619</v>
      </c>
      <c r="AP13" s="13">
        <v>602755.46251033701</v>
      </c>
      <c r="AQ13" s="13">
        <v>645057.93678833521</v>
      </c>
      <c r="AR13" s="13">
        <f t="shared" si="40"/>
        <v>42302.474277998204</v>
      </c>
      <c r="AS13" s="14">
        <f t="shared" si="41"/>
        <v>1.0701818181818181</v>
      </c>
      <c r="AT13" s="13">
        <v>663163.61496312299</v>
      </c>
      <c r="AU13" s="13">
        <v>638083.97279724479</v>
      </c>
      <c r="AV13" s="13">
        <f t="shared" si="43"/>
        <v>-25079.642165878206</v>
      </c>
      <c r="AW13" s="14">
        <f t="shared" si="44"/>
        <v>0.96218181818181803</v>
      </c>
      <c r="AX13" s="13">
        <v>693446.07712639344</v>
      </c>
      <c r="AY13" s="13">
        <v>646796.06830152695</v>
      </c>
      <c r="AZ13" s="13">
        <f t="shared" si="46"/>
        <v>-46650.008824866498</v>
      </c>
      <c r="BA13" s="60">
        <f t="shared" si="47"/>
        <v>0.93272727272727274</v>
      </c>
      <c r="BB13" s="13">
        <f t="shared" si="48"/>
        <v>6870852.7130205985</v>
      </c>
      <c r="BC13" s="13">
        <f t="shared" si="49"/>
        <v>6801380.1671566069</v>
      </c>
      <c r="BD13" s="13">
        <f t="shared" si="50"/>
        <v>-69472.545863991603</v>
      </c>
      <c r="BE13" s="60">
        <f t="shared" si="51"/>
        <v>0.98988880292364034</v>
      </c>
    </row>
    <row r="14" spans="1:57" ht="18" hidden="1" customHeight="1" outlineLevel="2" x14ac:dyDescent="0.25">
      <c r="A14" s="80"/>
      <c r="B14" s="11"/>
      <c r="C14" s="11"/>
      <c r="D14" s="11" t="s">
        <v>202</v>
      </c>
      <c r="E14" s="12" t="s">
        <v>82</v>
      </c>
      <c r="F14" s="13">
        <v>82500</v>
      </c>
      <c r="G14" s="13">
        <v>81000</v>
      </c>
      <c r="H14" s="13">
        <f t="shared" si="1"/>
        <v>-1500</v>
      </c>
      <c r="I14" s="14">
        <f t="shared" si="2"/>
        <v>0.98181818181818181</v>
      </c>
      <c r="J14" s="13">
        <v>78531.75</v>
      </c>
      <c r="K14" s="13">
        <v>77874.938999999998</v>
      </c>
      <c r="L14" s="13">
        <f t="shared" si="16"/>
        <v>-656.81100000000151</v>
      </c>
      <c r="M14" s="14">
        <f t="shared" si="17"/>
        <v>0.99163636363636365</v>
      </c>
      <c r="N14" s="13">
        <v>71670.555000000008</v>
      </c>
      <c r="O14" s="13">
        <v>71774.803080000012</v>
      </c>
      <c r="P14" s="13">
        <f t="shared" si="19"/>
        <v>104.24808000000485</v>
      </c>
      <c r="Q14" s="14">
        <f t="shared" si="20"/>
        <v>1.0014545454545456</v>
      </c>
      <c r="R14" s="13">
        <v>86004.665999999997</v>
      </c>
      <c r="S14" s="13">
        <v>85285.354248000003</v>
      </c>
      <c r="T14" s="13">
        <f t="shared" si="22"/>
        <v>-719.31175199999416</v>
      </c>
      <c r="U14" s="14">
        <f t="shared" si="23"/>
        <v>0.99163636363636365</v>
      </c>
      <c r="V14" s="13">
        <v>94624.053626520021</v>
      </c>
      <c r="W14" s="13">
        <v>91045.543962098905</v>
      </c>
      <c r="X14" s="13">
        <f t="shared" si="25"/>
        <v>-3578.5096644211153</v>
      </c>
      <c r="Y14" s="14">
        <f t="shared" si="26"/>
        <v>0.96218181818181825</v>
      </c>
      <c r="Z14" s="13">
        <v>86039.071306586644</v>
      </c>
      <c r="AA14" s="13">
        <v>85319.471801113381</v>
      </c>
      <c r="AB14" s="13">
        <f t="shared" si="28"/>
        <v>-719.59950547326298</v>
      </c>
      <c r="AC14" s="14">
        <f t="shared" si="29"/>
        <v>0.99163636363636376</v>
      </c>
      <c r="AD14" s="13">
        <v>73147.837252720768</v>
      </c>
      <c r="AE14" s="13">
        <v>76845.127935676472</v>
      </c>
      <c r="AF14" s="13">
        <f t="shared" si="31"/>
        <v>3697.2906829557032</v>
      </c>
      <c r="AG14" s="14">
        <f t="shared" si="32"/>
        <v>1.0505454545454544</v>
      </c>
      <c r="AH14" s="13">
        <v>64555.117782504101</v>
      </c>
      <c r="AI14" s="13">
        <v>65282.830019325062</v>
      </c>
      <c r="AJ14" s="13">
        <f t="shared" si="34"/>
        <v>727.71223682096024</v>
      </c>
      <c r="AK14" s="14">
        <f t="shared" si="35"/>
        <v>1.0112727272727273</v>
      </c>
      <c r="AL14" s="13">
        <v>64568.028806060611</v>
      </c>
      <c r="AM14" s="13">
        <v>61492.242706571909</v>
      </c>
      <c r="AN14" s="13">
        <f t="shared" si="37"/>
        <v>-3075.7860994887014</v>
      </c>
      <c r="AO14" s="14">
        <f t="shared" si="38"/>
        <v>0.95236363636363641</v>
      </c>
      <c r="AP14" s="13">
        <v>86107.923215762421</v>
      </c>
      <c r="AQ14" s="13">
        <v>92151.133826905047</v>
      </c>
      <c r="AR14" s="13">
        <f t="shared" si="40"/>
        <v>6043.2106111426256</v>
      </c>
      <c r="AS14" s="14">
        <f t="shared" si="41"/>
        <v>1.0701818181818186</v>
      </c>
      <c r="AT14" s="13">
        <v>94737.65928044614</v>
      </c>
      <c r="AU14" s="13">
        <v>91154.853256749266</v>
      </c>
      <c r="AV14" s="13">
        <f t="shared" si="43"/>
        <v>-3582.806023696874</v>
      </c>
      <c r="AW14" s="14">
        <f t="shared" si="44"/>
        <v>0.96218181818181814</v>
      </c>
      <c r="AX14" s="13">
        <v>99063.725303770494</v>
      </c>
      <c r="AY14" s="13">
        <v>92399.438328789576</v>
      </c>
      <c r="AZ14" s="13">
        <f t="shared" si="46"/>
        <v>-6664.2869749809179</v>
      </c>
      <c r="BA14" s="60">
        <f t="shared" si="47"/>
        <v>0.93272727272727274</v>
      </c>
      <c r="BB14" s="13">
        <f t="shared" si="48"/>
        <v>981550.38757437118</v>
      </c>
      <c r="BC14" s="13">
        <f t="shared" si="49"/>
        <v>971625.73816522956</v>
      </c>
      <c r="BD14" s="13">
        <f t="shared" si="50"/>
        <v>-9924.6494091416243</v>
      </c>
      <c r="BE14" s="60">
        <f t="shared" si="51"/>
        <v>0.98988880292364034</v>
      </c>
    </row>
    <row r="15" spans="1:57" ht="18" customHeight="1" x14ac:dyDescent="0.25">
      <c r="A15" s="80" t="s">
        <v>119</v>
      </c>
      <c r="B15" s="7" t="s">
        <v>1</v>
      </c>
      <c r="C15" s="7"/>
      <c r="D15" s="7"/>
      <c r="E15" s="8" t="s">
        <v>49</v>
      </c>
      <c r="F15" s="9">
        <f>F16+F20</f>
        <v>30873675.000000004</v>
      </c>
      <c r="G15" s="9">
        <f t="shared" ref="G15" si="64">G16+G20</f>
        <v>30119040.000000004</v>
      </c>
      <c r="H15" s="9">
        <f t="shared" si="1"/>
        <v>-754635</v>
      </c>
      <c r="I15" s="10">
        <f t="shared" si="2"/>
        <v>0.97555733161018243</v>
      </c>
      <c r="J15" s="9">
        <f t="shared" ref="J15:K15" si="65">J16+J20</f>
        <v>27447609</v>
      </c>
      <c r="K15" s="9">
        <f t="shared" si="65"/>
        <v>27044598.451499995</v>
      </c>
      <c r="L15" s="9">
        <f t="shared" si="16"/>
        <v>-403010.54850000516</v>
      </c>
      <c r="M15" s="10">
        <f t="shared" si="17"/>
        <v>0.98531709816691115</v>
      </c>
      <c r="N15" s="9">
        <f t="shared" ref="N15:O15" si="66">N16+N20</f>
        <v>25554528.817499999</v>
      </c>
      <c r="O15" s="9">
        <f t="shared" si="66"/>
        <v>26183895.369120006</v>
      </c>
      <c r="P15" s="9">
        <f t="shared" si="19"/>
        <v>629366.55162000656</v>
      </c>
      <c r="Q15" s="10">
        <f t="shared" si="20"/>
        <v>1.0246283762895683</v>
      </c>
      <c r="R15" s="9">
        <f t="shared" ref="R15:S15" si="67">R16+R20</f>
        <v>32182269.493500013</v>
      </c>
      <c r="S15" s="9">
        <f t="shared" si="67"/>
        <v>31410433.606140006</v>
      </c>
      <c r="T15" s="9">
        <f t="shared" si="22"/>
        <v>-771835.88736000657</v>
      </c>
      <c r="U15" s="10">
        <f t="shared" si="23"/>
        <v>0.97601673531706967</v>
      </c>
      <c r="V15" s="9">
        <f t="shared" ref="V15:W15" si="68">V16+V20</f>
        <v>33737257.624307826</v>
      </c>
      <c r="W15" s="9">
        <f t="shared" si="68"/>
        <v>31296380.346999917</v>
      </c>
      <c r="X15" s="9">
        <f t="shared" si="25"/>
        <v>-2440877.277307909</v>
      </c>
      <c r="Y15" s="10">
        <f t="shared" si="26"/>
        <v>0.92765039457299436</v>
      </c>
      <c r="Z15" s="9">
        <f t="shared" ref="Z15:AA15" si="69">Z16+Z20</f>
        <v>31891363.782804348</v>
      </c>
      <c r="AA15" s="9">
        <f t="shared" si="69"/>
        <v>29028790.756477993</v>
      </c>
      <c r="AB15" s="9">
        <f t="shared" si="28"/>
        <v>-2862573.0263263546</v>
      </c>
      <c r="AC15" s="10">
        <f t="shared" si="29"/>
        <v>0.91023986788956834</v>
      </c>
      <c r="AD15" s="9">
        <f t="shared" ref="AD15:AE15" si="70">AD16+AD20</f>
        <v>25821864.67227089</v>
      </c>
      <c r="AE15" s="9">
        <f t="shared" si="70"/>
        <v>28032330.236586239</v>
      </c>
      <c r="AF15" s="9">
        <f t="shared" si="31"/>
        <v>2210465.5643153489</v>
      </c>
      <c r="AG15" s="10">
        <f t="shared" si="32"/>
        <v>1.0856044128636877</v>
      </c>
      <c r="AH15" s="9">
        <f t="shared" ref="AH15:AI15" si="71">AH16+AH20</f>
        <v>23700165.534913272</v>
      </c>
      <c r="AI15" s="9">
        <f t="shared" si="71"/>
        <v>23585519.381966691</v>
      </c>
      <c r="AJ15" s="9">
        <f t="shared" si="34"/>
        <v>-114646.1529465802</v>
      </c>
      <c r="AK15" s="10">
        <f t="shared" si="35"/>
        <v>0.99516264336729243</v>
      </c>
      <c r="AL15" s="9">
        <f t="shared" ref="AL15:AM15" si="72">AL16+AL20</f>
        <v>22565142.590913497</v>
      </c>
      <c r="AM15" s="9">
        <f t="shared" si="72"/>
        <v>22863121.14413818</v>
      </c>
      <c r="AN15" s="9">
        <f t="shared" si="37"/>
        <v>297978.55322468281</v>
      </c>
      <c r="AO15" s="10">
        <f t="shared" si="38"/>
        <v>1.0132052590416456</v>
      </c>
      <c r="AP15" s="9">
        <f t="shared" ref="AP15:AQ15" si="73">AP16+AP20</f>
        <v>32220824.329812754</v>
      </c>
      <c r="AQ15" s="9">
        <f t="shared" si="73"/>
        <v>31999587.231022596</v>
      </c>
      <c r="AR15" s="9">
        <f t="shared" si="40"/>
        <v>-221237.09879015759</v>
      </c>
      <c r="AS15" s="10">
        <f t="shared" si="41"/>
        <v>0.99313372319325011</v>
      </c>
      <c r="AT15" s="9">
        <f t="shared" ref="AT15:AU15" si="74">AT16+AT20</f>
        <v>35449980.098146588</v>
      </c>
      <c r="AU15" s="9">
        <f t="shared" si="74"/>
        <v>33252316.617456738</v>
      </c>
      <c r="AV15" s="9">
        <f t="shared" si="43"/>
        <v>-2197663.4806898497</v>
      </c>
      <c r="AW15" s="10">
        <f t="shared" si="44"/>
        <v>0.9380066371093746</v>
      </c>
      <c r="AX15" s="9">
        <f t="shared" ref="AX15:AY15" si="75">AX16+AX20</f>
        <v>33571404.29079093</v>
      </c>
      <c r="AY15" s="9">
        <f t="shared" si="75"/>
        <v>33382207.397528637</v>
      </c>
      <c r="AZ15" s="9">
        <f t="shared" si="46"/>
        <v>-189196.89326229319</v>
      </c>
      <c r="BA15" s="59">
        <f t="shared" si="47"/>
        <v>0.99436434378426664</v>
      </c>
      <c r="BB15" s="9">
        <f t="shared" si="48"/>
        <v>355016085.23496008</v>
      </c>
      <c r="BC15" s="9">
        <f t="shared" si="49"/>
        <v>348198220.53893703</v>
      </c>
      <c r="BD15" s="9">
        <f t="shared" si="50"/>
        <v>-6817864.696023047</v>
      </c>
      <c r="BE15" s="59">
        <f t="shared" si="51"/>
        <v>0.98079561749572342</v>
      </c>
    </row>
    <row r="16" spans="1:57" ht="18" customHeight="1" outlineLevel="1" collapsed="1" x14ac:dyDescent="0.25">
      <c r="A16" s="80"/>
      <c r="B16" s="11"/>
      <c r="C16" s="11" t="s">
        <v>19</v>
      </c>
      <c r="D16" s="11"/>
      <c r="E16" s="12" t="s">
        <v>50</v>
      </c>
      <c r="F16" s="13">
        <f>SUM(F17:F19)</f>
        <v>30515625.000000004</v>
      </c>
      <c r="G16" s="13">
        <f t="shared" ref="G16" si="76">SUM(G17:G19)</f>
        <v>29767500.000000004</v>
      </c>
      <c r="H16" s="13">
        <f t="shared" si="1"/>
        <v>-748125</v>
      </c>
      <c r="I16" s="14">
        <f t="shared" si="2"/>
        <v>0.97548387096774192</v>
      </c>
      <c r="J16" s="13">
        <f t="shared" ref="J16:K16" si="77">SUM(J17:J19)</f>
        <v>27111301.875</v>
      </c>
      <c r="K16" s="13">
        <f t="shared" si="77"/>
        <v>26711104.076999996</v>
      </c>
      <c r="L16" s="13">
        <f t="shared" si="16"/>
        <v>-400197.79800000414</v>
      </c>
      <c r="M16" s="14">
        <f t="shared" si="17"/>
        <v>0.98523870967741922</v>
      </c>
      <c r="N16" s="13">
        <f t="shared" ref="N16:O16" si="78">SUM(N17:N19)</f>
        <v>25247581.875</v>
      </c>
      <c r="O16" s="13">
        <f t="shared" si="78"/>
        <v>25874816.510340005</v>
      </c>
      <c r="P16" s="13">
        <f t="shared" si="19"/>
        <v>627234.63534000516</v>
      </c>
      <c r="Q16" s="14">
        <f t="shared" si="20"/>
        <v>1.0248433548387099</v>
      </c>
      <c r="R16" s="13">
        <f t="shared" ref="R16:S16" si="79">SUM(R17:R19)</f>
        <v>31811953.162500013</v>
      </c>
      <c r="S16" s="13">
        <f t="shared" si="79"/>
        <v>31043868.946272008</v>
      </c>
      <c r="T16" s="13">
        <f t="shared" si="22"/>
        <v>-768084.21622800454</v>
      </c>
      <c r="U16" s="14">
        <f t="shared" si="23"/>
        <v>0.97585548387096765</v>
      </c>
      <c r="V16" s="13">
        <f t="shared" ref="V16:W16" si="80">SUM(V17:V19)</f>
        <v>33333473.436615009</v>
      </c>
      <c r="W16" s="13">
        <f t="shared" si="80"/>
        <v>30909962.175132573</v>
      </c>
      <c r="X16" s="13">
        <f t="shared" si="25"/>
        <v>-2423511.2614824362</v>
      </c>
      <c r="Y16" s="14">
        <f t="shared" si="26"/>
        <v>0.92729496774193532</v>
      </c>
      <c r="Z16" s="13">
        <f t="shared" ref="Z16:AA16" si="81">SUM(Z17:Z19)</f>
        <v>31521587.033231296</v>
      </c>
      <c r="AA16" s="13">
        <f t="shared" si="81"/>
        <v>28667342.525174096</v>
      </c>
      <c r="AB16" s="13">
        <f t="shared" si="28"/>
        <v>-2854244.5080571994</v>
      </c>
      <c r="AC16" s="14">
        <f t="shared" si="29"/>
        <v>0.90945111662531009</v>
      </c>
      <c r="AD16" s="13">
        <f t="shared" ref="AD16:AE16" si="82">SUM(AD17:AD19)</f>
        <v>25510308.241886366</v>
      </c>
      <c r="AE16" s="13">
        <f t="shared" si="82"/>
        <v>27702668.620811373</v>
      </c>
      <c r="AF16" s="13">
        <f t="shared" si="31"/>
        <v>2192360.3789250068</v>
      </c>
      <c r="AG16" s="14">
        <f t="shared" si="32"/>
        <v>1.0859401759530793</v>
      </c>
      <c r="AH16" s="13">
        <f t="shared" ref="AH16:AI16" si="83">SUM(AH17:AH19)</f>
        <v>23423237.622674506</v>
      </c>
      <c r="AI16" s="13">
        <f t="shared" si="83"/>
        <v>23305970.316899054</v>
      </c>
      <c r="AJ16" s="13">
        <f t="shared" si="34"/>
        <v>-117267.30577545241</v>
      </c>
      <c r="AK16" s="14">
        <f t="shared" si="35"/>
        <v>0.99499354838709686</v>
      </c>
      <c r="AL16" s="13">
        <f t="shared" ref="AL16:AM16" si="84">SUM(AL17:AL19)</f>
        <v>22290644.490092285</v>
      </c>
      <c r="AM16" s="13">
        <f t="shared" si="84"/>
        <v>22598399.194665179</v>
      </c>
      <c r="AN16" s="13">
        <f t="shared" si="37"/>
        <v>307754.70457289368</v>
      </c>
      <c r="AO16" s="14">
        <f t="shared" si="38"/>
        <v>1.0138064516129035</v>
      </c>
      <c r="AP16" s="13">
        <f t="shared" ref="AP16:AQ16" si="85">SUM(AP17:AP19)</f>
        <v>31850146.598557584</v>
      </c>
      <c r="AQ16" s="13">
        <f t="shared" si="85"/>
        <v>31607838.902628429</v>
      </c>
      <c r="AR16" s="13">
        <f t="shared" si="40"/>
        <v>-242307.69592915475</v>
      </c>
      <c r="AS16" s="14">
        <f t="shared" si="41"/>
        <v>0.99239225806451614</v>
      </c>
      <c r="AT16" s="13">
        <f t="shared" ref="AT16:AU16" si="86">SUM(AT17:AT19)</f>
        <v>35042168.290665023</v>
      </c>
      <c r="AU16" s="13">
        <f t="shared" si="86"/>
        <v>32861324.599058114</v>
      </c>
      <c r="AV16" s="13">
        <f t="shared" si="43"/>
        <v>-2180843.691606909</v>
      </c>
      <c r="AW16" s="14">
        <f t="shared" si="44"/>
        <v>0.93776516129032261</v>
      </c>
      <c r="AX16" s="13">
        <f t="shared" ref="AX16:AY16" si="87">SUM(AX17:AX19)</f>
        <v>33152576.252227735</v>
      </c>
      <c r="AY16" s="13">
        <f t="shared" si="87"/>
        <v>32986599.483377874</v>
      </c>
      <c r="AZ16" s="13">
        <f t="shared" si="46"/>
        <v>-165976.76884986088</v>
      </c>
      <c r="BA16" s="60">
        <f t="shared" si="47"/>
        <v>0.99499354838709686</v>
      </c>
      <c r="BB16" s="13">
        <f t="shared" si="48"/>
        <v>350810603.8784498</v>
      </c>
      <c r="BC16" s="13">
        <f t="shared" si="49"/>
        <v>344037395.35135865</v>
      </c>
      <c r="BD16" s="13">
        <f t="shared" si="50"/>
        <v>-6773208.5270911455</v>
      </c>
      <c r="BE16" s="60">
        <f t="shared" si="51"/>
        <v>0.98069269157713956</v>
      </c>
    </row>
    <row r="17" spans="1:57" ht="18" hidden="1" customHeight="1" outlineLevel="2" x14ac:dyDescent="0.25">
      <c r="A17" s="80"/>
      <c r="B17" s="11"/>
      <c r="C17" s="11"/>
      <c r="D17" s="11" t="s">
        <v>21</v>
      </c>
      <c r="E17" s="12" t="s">
        <v>83</v>
      </c>
      <c r="F17" s="13">
        <v>11943750.000000002</v>
      </c>
      <c r="G17" s="13">
        <v>12796875.000000002</v>
      </c>
      <c r="H17" s="13">
        <f t="shared" si="1"/>
        <v>853125</v>
      </c>
      <c r="I17" s="14">
        <f t="shared" si="2"/>
        <v>1.0714285714285714</v>
      </c>
      <c r="J17" s="13">
        <v>10611305.25</v>
      </c>
      <c r="K17" s="13">
        <v>11482948.181249999</v>
      </c>
      <c r="L17" s="13">
        <f t="shared" si="16"/>
        <v>871642.93124999851</v>
      </c>
      <c r="M17" s="14">
        <f t="shared" si="17"/>
        <v>1.0821428571428571</v>
      </c>
      <c r="N17" s="13">
        <v>9881849.25</v>
      </c>
      <c r="O17" s="13">
        <v>11123433.023625001</v>
      </c>
      <c r="P17" s="13">
        <f t="shared" si="19"/>
        <v>1241583.7736250013</v>
      </c>
      <c r="Q17" s="14">
        <f t="shared" si="20"/>
        <v>1.1256428571428572</v>
      </c>
      <c r="R17" s="13">
        <v>12451130.055000005</v>
      </c>
      <c r="S17" s="13">
        <v>13345578.581400003</v>
      </c>
      <c r="T17" s="13">
        <f t="shared" si="22"/>
        <v>894448.52639999799</v>
      </c>
      <c r="U17" s="14">
        <f t="shared" si="23"/>
        <v>1.0718367346938773</v>
      </c>
      <c r="V17" s="13">
        <v>13046649.818202004</v>
      </c>
      <c r="W17" s="13">
        <v>13288012.839838738</v>
      </c>
      <c r="X17" s="13">
        <f t="shared" si="25"/>
        <v>241363.02163673379</v>
      </c>
      <c r="Y17" s="14">
        <f t="shared" si="26"/>
        <v>1.0184999999999997</v>
      </c>
      <c r="Z17" s="13">
        <v>12337481.376447516</v>
      </c>
      <c r="AA17" s="13">
        <v>12323923.704605266</v>
      </c>
      <c r="AB17" s="13">
        <f t="shared" si="28"/>
        <v>-13557.67184224911</v>
      </c>
      <c r="AC17" s="14">
        <f t="shared" si="29"/>
        <v>0.99890109890109902</v>
      </c>
      <c r="AD17" s="13">
        <v>9984679.7849963848</v>
      </c>
      <c r="AE17" s="13">
        <v>11909216.007623937</v>
      </c>
      <c r="AF17" s="13">
        <f t="shared" si="31"/>
        <v>1924536.2226275522</v>
      </c>
      <c r="AG17" s="14">
        <f t="shared" si="32"/>
        <v>1.1927489177489179</v>
      </c>
      <c r="AH17" s="13">
        <v>9167804.8329607733</v>
      </c>
      <c r="AI17" s="13">
        <v>10019100.996021418</v>
      </c>
      <c r="AJ17" s="13">
        <f t="shared" si="34"/>
        <v>851296.16306064464</v>
      </c>
      <c r="AK17" s="14">
        <f t="shared" si="35"/>
        <v>1.092857142857143</v>
      </c>
      <c r="AL17" s="13">
        <v>8724510.3165522497</v>
      </c>
      <c r="AM17" s="13">
        <v>9714920.2887118813</v>
      </c>
      <c r="AN17" s="13">
        <f t="shared" si="37"/>
        <v>990409.97215963155</v>
      </c>
      <c r="AO17" s="14">
        <f t="shared" si="38"/>
        <v>1.1135204081632655</v>
      </c>
      <c r="AP17" s="13">
        <v>12466078.883736517</v>
      </c>
      <c r="AQ17" s="13">
        <v>13588025.983272802</v>
      </c>
      <c r="AR17" s="13">
        <f t="shared" si="40"/>
        <v>1121947.0995362848</v>
      </c>
      <c r="AS17" s="14">
        <f t="shared" si="41"/>
        <v>1.0899999999999999</v>
      </c>
      <c r="AT17" s="13">
        <v>13715429.309464591</v>
      </c>
      <c r="AU17" s="13">
        <v>14126892.188748527</v>
      </c>
      <c r="AV17" s="13">
        <f t="shared" si="43"/>
        <v>411462.87928393669</v>
      </c>
      <c r="AW17" s="14">
        <f t="shared" si="44"/>
        <v>1.03</v>
      </c>
      <c r="AX17" s="13">
        <v>12975847.049259027</v>
      </c>
      <c r="AY17" s="13">
        <v>14180747.13240451</v>
      </c>
      <c r="AZ17" s="13">
        <f t="shared" si="46"/>
        <v>1204900.0831454825</v>
      </c>
      <c r="BA17" s="60">
        <f t="shared" si="47"/>
        <v>1.092857142857143</v>
      </c>
      <c r="BB17" s="13">
        <f t="shared" si="48"/>
        <v>137306515.92661908</v>
      </c>
      <c r="BC17" s="13">
        <f t="shared" si="49"/>
        <v>147899673.92750207</v>
      </c>
      <c r="BD17" s="13">
        <f t="shared" si="50"/>
        <v>10593158.000882983</v>
      </c>
      <c r="BE17" s="60">
        <f t="shared" si="51"/>
        <v>1.0771497108450723</v>
      </c>
    </row>
    <row r="18" spans="1:57" ht="18" hidden="1" customHeight="1" outlineLevel="2" x14ac:dyDescent="0.25">
      <c r="A18" s="80"/>
      <c r="B18" s="11"/>
      <c r="C18" s="11"/>
      <c r="D18" s="11" t="s">
        <v>22</v>
      </c>
      <c r="E18" s="12" t="s">
        <v>84</v>
      </c>
      <c r="F18" s="13">
        <v>12796875.000000002</v>
      </c>
      <c r="G18" s="13">
        <v>11773125.000000002</v>
      </c>
      <c r="H18" s="13">
        <f t="shared" si="1"/>
        <v>-1023750</v>
      </c>
      <c r="I18" s="14">
        <f t="shared" si="2"/>
        <v>0.92</v>
      </c>
      <c r="J18" s="13">
        <v>11369255.625</v>
      </c>
      <c r="K18" s="13">
        <v>10564312.326749999</v>
      </c>
      <c r="L18" s="13">
        <f t="shared" si="16"/>
        <v>-804943.29825000092</v>
      </c>
      <c r="M18" s="14">
        <f t="shared" si="17"/>
        <v>0.92919999999999991</v>
      </c>
      <c r="N18" s="13">
        <v>10587695.625</v>
      </c>
      <c r="O18" s="13">
        <v>10233558.381735003</v>
      </c>
      <c r="P18" s="13">
        <f t="shared" si="19"/>
        <v>-354137.24326499738</v>
      </c>
      <c r="Q18" s="14">
        <f t="shared" si="20"/>
        <v>0.9665520000000003</v>
      </c>
      <c r="R18" s="13">
        <v>13340496.487500004</v>
      </c>
      <c r="S18" s="13">
        <v>12277932.294888003</v>
      </c>
      <c r="T18" s="13">
        <f t="shared" si="22"/>
        <v>-1062564.1926120017</v>
      </c>
      <c r="U18" s="14">
        <f t="shared" si="23"/>
        <v>0.92035047619047605</v>
      </c>
      <c r="V18" s="13">
        <v>13978553.376645003</v>
      </c>
      <c r="W18" s="13">
        <v>12224971.812651638</v>
      </c>
      <c r="X18" s="13">
        <f t="shared" si="25"/>
        <v>-1753581.5639933646</v>
      </c>
      <c r="Y18" s="14">
        <f t="shared" si="26"/>
        <v>0.87455199999999989</v>
      </c>
      <c r="Z18" s="13">
        <v>13218730.046193769</v>
      </c>
      <c r="AA18" s="13">
        <v>11338009.808236845</v>
      </c>
      <c r="AB18" s="13">
        <f t="shared" si="28"/>
        <v>-1880720.2379569244</v>
      </c>
      <c r="AC18" s="14">
        <f t="shared" si="29"/>
        <v>0.85772307692307681</v>
      </c>
      <c r="AD18" s="13">
        <v>10697871.198210411</v>
      </c>
      <c r="AE18" s="13">
        <v>10956478.72701402</v>
      </c>
      <c r="AF18" s="13">
        <f t="shared" si="31"/>
        <v>258607.52880360931</v>
      </c>
      <c r="AG18" s="14">
        <f t="shared" si="32"/>
        <v>1.0241737373737376</v>
      </c>
      <c r="AH18" s="13">
        <v>9822648.035315115</v>
      </c>
      <c r="AI18" s="13">
        <v>9217572.9163397029</v>
      </c>
      <c r="AJ18" s="13">
        <f t="shared" si="34"/>
        <v>-605075.1189754121</v>
      </c>
      <c r="AK18" s="14">
        <f t="shared" si="35"/>
        <v>0.9383999999999999</v>
      </c>
      <c r="AL18" s="13">
        <v>9347689.62487741</v>
      </c>
      <c r="AM18" s="13">
        <v>8937726.6656149309</v>
      </c>
      <c r="AN18" s="13">
        <f t="shared" si="37"/>
        <v>-409962.9592624791</v>
      </c>
      <c r="AO18" s="14">
        <f t="shared" si="38"/>
        <v>0.95614285714285729</v>
      </c>
      <c r="AP18" s="13">
        <v>13356513.089717697</v>
      </c>
      <c r="AQ18" s="13">
        <v>12500983.904610978</v>
      </c>
      <c r="AR18" s="13">
        <f t="shared" si="40"/>
        <v>-855529.18510671891</v>
      </c>
      <c r="AS18" s="14">
        <f t="shared" si="41"/>
        <v>0.93594666666666659</v>
      </c>
      <c r="AT18" s="13">
        <v>14695102.831569204</v>
      </c>
      <c r="AU18" s="13">
        <v>12996740.813648647</v>
      </c>
      <c r="AV18" s="13">
        <f t="shared" si="43"/>
        <v>-1698362.0179205574</v>
      </c>
      <c r="AW18" s="14">
        <f t="shared" si="44"/>
        <v>0.88442666666666669</v>
      </c>
      <c r="AX18" s="13">
        <v>13902693.267063243</v>
      </c>
      <c r="AY18" s="13">
        <v>13046287.361812148</v>
      </c>
      <c r="AZ18" s="13">
        <f t="shared" si="46"/>
        <v>-856405.90525109507</v>
      </c>
      <c r="BA18" s="60">
        <f t="shared" si="47"/>
        <v>0.93840000000000001</v>
      </c>
      <c r="BB18" s="13">
        <f t="shared" si="48"/>
        <v>147114124.20709184</v>
      </c>
      <c r="BC18" s="13">
        <f t="shared" si="49"/>
        <v>136067700.01330194</v>
      </c>
      <c r="BD18" s="13">
        <f t="shared" si="50"/>
        <v>-11046424.193789899</v>
      </c>
      <c r="BE18" s="60">
        <f t="shared" si="51"/>
        <v>0.92491255171230258</v>
      </c>
    </row>
    <row r="19" spans="1:57" ht="18" hidden="1" customHeight="1" outlineLevel="2" x14ac:dyDescent="0.25">
      <c r="A19" s="80"/>
      <c r="B19" s="11"/>
      <c r="C19" s="11"/>
      <c r="D19" s="11" t="s">
        <v>20</v>
      </c>
      <c r="E19" s="12" t="s">
        <v>85</v>
      </c>
      <c r="F19" s="13">
        <v>5775000.0000000009</v>
      </c>
      <c r="G19" s="13">
        <v>5197500.0000000009</v>
      </c>
      <c r="H19" s="13">
        <f t="shared" si="1"/>
        <v>-577500</v>
      </c>
      <c r="I19" s="14">
        <f t="shared" si="2"/>
        <v>0.9</v>
      </c>
      <c r="J19" s="13">
        <v>5130741</v>
      </c>
      <c r="K19" s="13">
        <v>4663843.5689999992</v>
      </c>
      <c r="L19" s="13">
        <f t="shared" si="16"/>
        <v>-466897.4310000008</v>
      </c>
      <c r="M19" s="14">
        <f t="shared" si="17"/>
        <v>0.90899999999999981</v>
      </c>
      <c r="N19" s="13">
        <v>4778037</v>
      </c>
      <c r="O19" s="13">
        <v>4517825.1049800012</v>
      </c>
      <c r="P19" s="13">
        <f t="shared" si="19"/>
        <v>-260211.89501999877</v>
      </c>
      <c r="Q19" s="14">
        <f t="shared" si="20"/>
        <v>0.94554000000000027</v>
      </c>
      <c r="R19" s="13">
        <v>6020326.620000002</v>
      </c>
      <c r="S19" s="13">
        <v>5420358.069984002</v>
      </c>
      <c r="T19" s="13">
        <f t="shared" si="22"/>
        <v>-599968.55001599994</v>
      </c>
      <c r="U19" s="14">
        <f t="shared" si="23"/>
        <v>0.90034285714285722</v>
      </c>
      <c r="V19" s="13">
        <v>6308270.2417680025</v>
      </c>
      <c r="W19" s="13">
        <v>5396977.5226421952</v>
      </c>
      <c r="X19" s="13">
        <f t="shared" si="25"/>
        <v>-911292.71912580729</v>
      </c>
      <c r="Y19" s="14">
        <f t="shared" si="26"/>
        <v>0.85553999999999975</v>
      </c>
      <c r="Z19" s="13">
        <v>5965375.610590009</v>
      </c>
      <c r="AA19" s="13">
        <v>5005409.0123319859</v>
      </c>
      <c r="AB19" s="13">
        <f t="shared" si="28"/>
        <v>-959966.59825802315</v>
      </c>
      <c r="AC19" s="14">
        <f t="shared" si="29"/>
        <v>0.83907692307692305</v>
      </c>
      <c r="AD19" s="13">
        <v>4827757.2586795716</v>
      </c>
      <c r="AE19" s="13">
        <v>4836973.886173415</v>
      </c>
      <c r="AF19" s="13">
        <f t="shared" si="31"/>
        <v>9216.6274938434362</v>
      </c>
      <c r="AG19" s="14">
        <f t="shared" si="32"/>
        <v>1.0019090909090911</v>
      </c>
      <c r="AH19" s="13">
        <v>4432784.754398617</v>
      </c>
      <c r="AI19" s="13">
        <v>4069296.4045379292</v>
      </c>
      <c r="AJ19" s="13">
        <f t="shared" si="34"/>
        <v>-363488.34986068774</v>
      </c>
      <c r="AK19" s="14">
        <f t="shared" si="35"/>
        <v>0.91799999999999971</v>
      </c>
      <c r="AL19" s="13">
        <v>4218444.5486626262</v>
      </c>
      <c r="AM19" s="13">
        <v>3945752.2403383646</v>
      </c>
      <c r="AN19" s="13">
        <f t="shared" si="37"/>
        <v>-272692.30832426157</v>
      </c>
      <c r="AO19" s="14">
        <f t="shared" si="38"/>
        <v>0.93535714285714311</v>
      </c>
      <c r="AP19" s="13">
        <v>6027554.6251033703</v>
      </c>
      <c r="AQ19" s="13">
        <v>5518829.0147446459</v>
      </c>
      <c r="AR19" s="13">
        <f t="shared" si="40"/>
        <v>-508725.61035872437</v>
      </c>
      <c r="AS19" s="14">
        <f t="shared" si="41"/>
        <v>0.91559999999999997</v>
      </c>
      <c r="AT19" s="13">
        <v>6631636.1496312311</v>
      </c>
      <c r="AU19" s="13">
        <v>5737691.5966609409</v>
      </c>
      <c r="AV19" s="13">
        <f t="shared" si="43"/>
        <v>-893944.55297029018</v>
      </c>
      <c r="AW19" s="14">
        <f t="shared" si="44"/>
        <v>0.86519999999999997</v>
      </c>
      <c r="AX19" s="13">
        <v>6274035.935905464</v>
      </c>
      <c r="AY19" s="13">
        <v>5759564.9891612176</v>
      </c>
      <c r="AZ19" s="13">
        <f t="shared" si="46"/>
        <v>-514470.94674424641</v>
      </c>
      <c r="BA19" s="60">
        <f t="shared" si="47"/>
        <v>0.91800000000000026</v>
      </c>
      <c r="BB19" s="13">
        <f t="shared" si="48"/>
        <v>66389963.744738884</v>
      </c>
      <c r="BC19" s="13">
        <f t="shared" si="49"/>
        <v>60070021.410554692</v>
      </c>
      <c r="BD19" s="13">
        <f t="shared" si="50"/>
        <v>-6319942.3341841921</v>
      </c>
      <c r="BE19" s="60">
        <f t="shared" si="51"/>
        <v>0.904805757109861</v>
      </c>
    </row>
    <row r="20" spans="1:57" ht="18" customHeight="1" outlineLevel="1" collapsed="1" x14ac:dyDescent="0.25">
      <c r="A20" s="80"/>
      <c r="B20" s="11"/>
      <c r="C20" s="11" t="s">
        <v>23</v>
      </c>
      <c r="D20" s="11"/>
      <c r="E20" s="12" t="s">
        <v>51</v>
      </c>
      <c r="F20" s="13">
        <f>SUM(F21:F22)</f>
        <v>358050</v>
      </c>
      <c r="G20" s="13">
        <f>SUM(G21:G22)</f>
        <v>351540</v>
      </c>
      <c r="H20" s="13">
        <f t="shared" si="1"/>
        <v>-6510</v>
      </c>
      <c r="I20" s="14">
        <f t="shared" si="2"/>
        <v>0.98181818181818181</v>
      </c>
      <c r="J20" s="13">
        <f t="shared" ref="J20:AY20" si="88">SUM(J21:J22)</f>
        <v>336307.125</v>
      </c>
      <c r="K20" s="13">
        <f>SUM(K21:K22)</f>
        <v>333494.37449999998</v>
      </c>
      <c r="L20" s="13">
        <f t="shared" si="16"/>
        <v>-2812.7505000000237</v>
      </c>
      <c r="M20" s="14">
        <f t="shared" si="17"/>
        <v>0.99163636363636354</v>
      </c>
      <c r="N20" s="13">
        <f t="shared" si="88"/>
        <v>306946.9425</v>
      </c>
      <c r="O20" s="13">
        <f>SUM(O21:O22)</f>
        <v>309078.85878000001</v>
      </c>
      <c r="P20" s="13">
        <f t="shared" si="19"/>
        <v>2131.9162800000049</v>
      </c>
      <c r="Q20" s="14">
        <f t="shared" si="20"/>
        <v>1.0069455530738836</v>
      </c>
      <c r="R20" s="13">
        <f t="shared" si="88"/>
        <v>370316.33100000001</v>
      </c>
      <c r="S20" s="13">
        <f>SUM(S21:S22)</f>
        <v>366564.65986800002</v>
      </c>
      <c r="T20" s="13">
        <f t="shared" si="22"/>
        <v>-3751.6711319999886</v>
      </c>
      <c r="U20" s="14">
        <f t="shared" si="23"/>
        <v>0.98986900976829995</v>
      </c>
      <c r="V20" s="13">
        <f t="shared" si="88"/>
        <v>403784.18769282004</v>
      </c>
      <c r="W20" s="13">
        <f>SUM(W21:W22)</f>
        <v>386418.17186734616</v>
      </c>
      <c r="X20" s="13">
        <f t="shared" si="25"/>
        <v>-17366.015825473878</v>
      </c>
      <c r="Y20" s="14">
        <f t="shared" si="26"/>
        <v>0.95699183783123987</v>
      </c>
      <c r="Z20" s="13">
        <f t="shared" si="88"/>
        <v>369776.74957305327</v>
      </c>
      <c r="AA20" s="13">
        <f>SUM(AA21:AA22)</f>
        <v>361448.23130389687</v>
      </c>
      <c r="AB20" s="13">
        <f t="shared" si="28"/>
        <v>-8328.5182691563969</v>
      </c>
      <c r="AC20" s="14">
        <f t="shared" si="29"/>
        <v>0.9774769011876151</v>
      </c>
      <c r="AD20" s="13">
        <f t="shared" si="88"/>
        <v>311556.43038452265</v>
      </c>
      <c r="AE20" s="13">
        <f>SUM(AE21:AE22)</f>
        <v>329661.61577486765</v>
      </c>
      <c r="AF20" s="13">
        <f t="shared" si="31"/>
        <v>18105.185390344996</v>
      </c>
      <c r="AG20" s="14">
        <f t="shared" si="32"/>
        <v>1.0581120581205774</v>
      </c>
      <c r="AH20" s="13">
        <f t="shared" si="88"/>
        <v>276927.91223876434</v>
      </c>
      <c r="AI20" s="13">
        <f>SUM(AI21:AI22)</f>
        <v>279549.06506763771</v>
      </c>
      <c r="AJ20" s="13">
        <f t="shared" si="34"/>
        <v>2621.152828873368</v>
      </c>
      <c r="AK20" s="14">
        <f t="shared" si="35"/>
        <v>1.0094651088353037</v>
      </c>
      <c r="AL20" s="13">
        <f t="shared" si="88"/>
        <v>274498.10082121217</v>
      </c>
      <c r="AM20" s="13">
        <f>SUM(AM21:AM22)</f>
        <v>264721.94947300164</v>
      </c>
      <c r="AN20" s="13">
        <f t="shared" si="37"/>
        <v>-9776.151348210522</v>
      </c>
      <c r="AO20" s="14">
        <f t="shared" si="38"/>
        <v>0.96438535888239907</v>
      </c>
      <c r="AP20" s="13">
        <f t="shared" si="88"/>
        <v>370677.7312551685</v>
      </c>
      <c r="AQ20" s="13">
        <f>SUM(AQ21:AQ22)</f>
        <v>391748.32839416759</v>
      </c>
      <c r="AR20" s="13">
        <f t="shared" si="40"/>
        <v>21070.597138999088</v>
      </c>
      <c r="AS20" s="14">
        <f t="shared" si="41"/>
        <v>1.0568434393607919</v>
      </c>
      <c r="AT20" s="13">
        <f t="shared" si="88"/>
        <v>407811.8074815615</v>
      </c>
      <c r="AU20" s="13">
        <f>SUM(AU21:AU22)</f>
        <v>390992.0183986224</v>
      </c>
      <c r="AV20" s="13">
        <f t="shared" si="43"/>
        <v>-16819.789082939096</v>
      </c>
      <c r="AW20" s="14">
        <f t="shared" si="44"/>
        <v>0.95875600270916728</v>
      </c>
      <c r="AX20" s="13">
        <f t="shared" si="88"/>
        <v>418828.03856319672</v>
      </c>
      <c r="AY20" s="13">
        <f t="shared" si="88"/>
        <v>395607.91415076348</v>
      </c>
      <c r="AZ20" s="13">
        <f t="shared" si="46"/>
        <v>-23220.124412433244</v>
      </c>
      <c r="BA20" s="60">
        <f t="shared" si="47"/>
        <v>0.94455928859946758</v>
      </c>
      <c r="BB20" s="13">
        <f t="shared" si="48"/>
        <v>4205481.3565102993</v>
      </c>
      <c r="BC20" s="13">
        <f t="shared" si="49"/>
        <v>4160825.1875783033</v>
      </c>
      <c r="BD20" s="13">
        <f t="shared" si="50"/>
        <v>-44656.168931995984</v>
      </c>
      <c r="BE20" s="60">
        <f t="shared" si="51"/>
        <v>0.98938143695183289</v>
      </c>
    </row>
    <row r="21" spans="1:57" ht="18" hidden="1" customHeight="1" outlineLevel="2" x14ac:dyDescent="0.25">
      <c r="A21" s="80"/>
      <c r="B21" s="11"/>
      <c r="C21" s="11"/>
      <c r="D21" s="11" t="s">
        <v>201</v>
      </c>
      <c r="E21" s="12" t="s">
        <v>86</v>
      </c>
      <c r="F21" s="13">
        <v>288750</v>
      </c>
      <c r="G21" s="13">
        <v>283500</v>
      </c>
      <c r="H21" s="13">
        <f t="shared" si="1"/>
        <v>-5250</v>
      </c>
      <c r="I21" s="14">
        <f t="shared" si="2"/>
        <v>0.98181818181818181</v>
      </c>
      <c r="J21" s="13">
        <v>274861.125</v>
      </c>
      <c r="K21" s="13">
        <v>272562.28649999999</v>
      </c>
      <c r="L21" s="13">
        <f t="shared" si="16"/>
        <v>-2298.8385000000126</v>
      </c>
      <c r="M21" s="14">
        <f t="shared" si="17"/>
        <v>0.99163636363636354</v>
      </c>
      <c r="N21" s="13">
        <v>250846.9425</v>
      </c>
      <c r="O21" s="13">
        <v>251211.81078</v>
      </c>
      <c r="P21" s="13">
        <f t="shared" si="19"/>
        <v>364.86827999999514</v>
      </c>
      <c r="Q21" s="14">
        <f t="shared" si="20"/>
        <v>1.0014545454545454</v>
      </c>
      <c r="R21" s="13">
        <v>301016.33100000001</v>
      </c>
      <c r="S21" s="13">
        <v>298498.73986800003</v>
      </c>
      <c r="T21" s="13">
        <f t="shared" si="22"/>
        <v>-2517.5911319999723</v>
      </c>
      <c r="U21" s="14">
        <f t="shared" si="23"/>
        <v>0.99163636363636376</v>
      </c>
      <c r="V21" s="13">
        <v>331184.18769282004</v>
      </c>
      <c r="W21" s="13">
        <v>318659.40386734612</v>
      </c>
      <c r="X21" s="13">
        <f t="shared" si="25"/>
        <v>-12524.783825473918</v>
      </c>
      <c r="Y21" s="14">
        <f t="shared" si="26"/>
        <v>0.96218181818181814</v>
      </c>
      <c r="Z21" s="13">
        <v>301136.74957305327</v>
      </c>
      <c r="AA21" s="13">
        <v>298618.15130389686</v>
      </c>
      <c r="AB21" s="13">
        <f t="shared" si="28"/>
        <v>-2518.5982691564132</v>
      </c>
      <c r="AC21" s="14">
        <f t="shared" si="29"/>
        <v>0.99163636363636376</v>
      </c>
      <c r="AD21" s="13">
        <v>256017.43038452268</v>
      </c>
      <c r="AE21" s="13">
        <v>268957.94777486764</v>
      </c>
      <c r="AF21" s="13">
        <f t="shared" si="31"/>
        <v>12940.517390344961</v>
      </c>
      <c r="AG21" s="14">
        <f t="shared" si="32"/>
        <v>1.0505454545454544</v>
      </c>
      <c r="AH21" s="13">
        <v>225942.91223876434</v>
      </c>
      <c r="AI21" s="13">
        <v>228489.90506763771</v>
      </c>
      <c r="AJ21" s="13">
        <f t="shared" si="34"/>
        <v>2546.9928288733645</v>
      </c>
      <c r="AK21" s="14">
        <f t="shared" si="35"/>
        <v>1.0112727272727273</v>
      </c>
      <c r="AL21" s="13">
        <v>225988.10082121214</v>
      </c>
      <c r="AM21" s="13">
        <v>215222.84947300164</v>
      </c>
      <c r="AN21" s="13">
        <f t="shared" si="37"/>
        <v>-10765.251348210499</v>
      </c>
      <c r="AO21" s="14">
        <f t="shared" si="38"/>
        <v>0.95236363636363619</v>
      </c>
      <c r="AP21" s="13">
        <v>301377.7312551685</v>
      </c>
      <c r="AQ21" s="13">
        <v>322528.9683941676</v>
      </c>
      <c r="AR21" s="13">
        <f t="shared" si="40"/>
        <v>21151.237138999102</v>
      </c>
      <c r="AS21" s="14">
        <f t="shared" si="41"/>
        <v>1.0701818181818181</v>
      </c>
      <c r="AT21" s="13">
        <v>331581.8074815615</v>
      </c>
      <c r="AU21" s="13">
        <v>319041.98639862239</v>
      </c>
      <c r="AV21" s="13">
        <f t="shared" si="43"/>
        <v>-12539.821082939103</v>
      </c>
      <c r="AW21" s="14">
        <f t="shared" si="44"/>
        <v>0.96218181818181803</v>
      </c>
      <c r="AX21" s="13">
        <v>346723.03856319672</v>
      </c>
      <c r="AY21" s="13">
        <v>323398.03415076347</v>
      </c>
      <c r="AZ21" s="13">
        <f t="shared" si="46"/>
        <v>-23325.004412433249</v>
      </c>
      <c r="BA21" s="60">
        <f t="shared" si="47"/>
        <v>0.93272727272727274</v>
      </c>
      <c r="BB21" s="13">
        <f t="shared" si="48"/>
        <v>3435426.3565102993</v>
      </c>
      <c r="BC21" s="13">
        <f t="shared" si="49"/>
        <v>3400690.0835783035</v>
      </c>
      <c r="BD21" s="13">
        <f t="shared" si="50"/>
        <v>-34736.272931995802</v>
      </c>
      <c r="BE21" s="60">
        <f t="shared" si="51"/>
        <v>0.98988880292364034</v>
      </c>
    </row>
    <row r="22" spans="1:57" ht="18" hidden="1" customHeight="1" outlineLevel="2" x14ac:dyDescent="0.25">
      <c r="A22" s="80"/>
      <c r="B22" s="11"/>
      <c r="C22" s="11"/>
      <c r="D22" s="11" t="s">
        <v>202</v>
      </c>
      <c r="E22" s="12" t="s">
        <v>87</v>
      </c>
      <c r="F22" s="13">
        <v>69300</v>
      </c>
      <c r="G22" s="13">
        <v>68040</v>
      </c>
      <c r="H22" s="13">
        <f t="shared" si="1"/>
        <v>-1260</v>
      </c>
      <c r="I22" s="14">
        <f t="shared" si="2"/>
        <v>0.98181818181818181</v>
      </c>
      <c r="J22" s="13">
        <v>61446</v>
      </c>
      <c r="K22" s="13">
        <v>60932.087999999996</v>
      </c>
      <c r="L22" s="13">
        <f t="shared" si="16"/>
        <v>-513.9120000000039</v>
      </c>
      <c r="M22" s="14">
        <f t="shared" si="17"/>
        <v>0.99163636363636354</v>
      </c>
      <c r="N22" s="13">
        <v>56100</v>
      </c>
      <c r="O22" s="13">
        <v>57867.048000000003</v>
      </c>
      <c r="P22" s="13">
        <f t="shared" si="19"/>
        <v>1767.0480000000025</v>
      </c>
      <c r="Q22" s="14">
        <f t="shared" si="20"/>
        <v>1.0314981818181819</v>
      </c>
      <c r="R22" s="13">
        <v>69300</v>
      </c>
      <c r="S22" s="13">
        <v>68065.919999999998</v>
      </c>
      <c r="T22" s="13">
        <f t="shared" si="22"/>
        <v>-1234.0800000000017</v>
      </c>
      <c r="U22" s="14">
        <f t="shared" si="23"/>
        <v>0.98219220779220773</v>
      </c>
      <c r="V22" s="13">
        <v>72600.000000000015</v>
      </c>
      <c r="W22" s="13">
        <v>67758.768000000011</v>
      </c>
      <c r="X22" s="13">
        <f t="shared" si="25"/>
        <v>-4841.2320000000036</v>
      </c>
      <c r="Y22" s="14">
        <f t="shared" si="26"/>
        <v>0.93331636363636361</v>
      </c>
      <c r="Z22" s="13">
        <v>68640</v>
      </c>
      <c r="AA22" s="13">
        <v>62830.080000000002</v>
      </c>
      <c r="AB22" s="13">
        <f t="shared" si="28"/>
        <v>-5809.9199999999983</v>
      </c>
      <c r="AC22" s="14">
        <f t="shared" si="29"/>
        <v>0.91535664335664335</v>
      </c>
      <c r="AD22" s="13">
        <v>55539</v>
      </c>
      <c r="AE22" s="13">
        <v>60703.667999999998</v>
      </c>
      <c r="AF22" s="13">
        <f t="shared" si="31"/>
        <v>5164.6679999999978</v>
      </c>
      <c r="AG22" s="14">
        <f t="shared" si="32"/>
        <v>1.0929917355371901</v>
      </c>
      <c r="AH22" s="13">
        <v>50985</v>
      </c>
      <c r="AI22" s="13">
        <v>51059.16</v>
      </c>
      <c r="AJ22" s="13">
        <f t="shared" si="34"/>
        <v>74.160000000003492</v>
      </c>
      <c r="AK22" s="14">
        <f t="shared" si="35"/>
        <v>1.0014545454545456</v>
      </c>
      <c r="AL22" s="13">
        <v>48510</v>
      </c>
      <c r="AM22" s="13">
        <v>49499.1</v>
      </c>
      <c r="AN22" s="13">
        <f t="shared" si="37"/>
        <v>989.09999999999854</v>
      </c>
      <c r="AO22" s="14">
        <f t="shared" si="38"/>
        <v>1.0203896103896104</v>
      </c>
      <c r="AP22" s="13">
        <v>69300</v>
      </c>
      <c r="AQ22" s="13">
        <v>69219.360000000015</v>
      </c>
      <c r="AR22" s="13">
        <f t="shared" si="40"/>
        <v>-80.639999999984866</v>
      </c>
      <c r="AS22" s="14">
        <f t="shared" si="41"/>
        <v>0.99883636363636386</v>
      </c>
      <c r="AT22" s="13">
        <v>76230.000000000015</v>
      </c>
      <c r="AU22" s="13">
        <v>71950.032000000007</v>
      </c>
      <c r="AV22" s="13">
        <f t="shared" si="43"/>
        <v>-4279.968000000008</v>
      </c>
      <c r="AW22" s="14">
        <f t="shared" si="44"/>
        <v>0.94385454545454539</v>
      </c>
      <c r="AX22" s="13">
        <v>72105</v>
      </c>
      <c r="AY22" s="13">
        <v>72209.88</v>
      </c>
      <c r="AZ22" s="13">
        <f t="shared" si="46"/>
        <v>104.88000000000466</v>
      </c>
      <c r="BA22" s="60">
        <f t="shared" si="47"/>
        <v>1.0014545454545456</v>
      </c>
      <c r="BB22" s="13">
        <f t="shared" si="48"/>
        <v>770055</v>
      </c>
      <c r="BC22" s="13">
        <f t="shared" si="49"/>
        <v>760135.10400000005</v>
      </c>
      <c r="BD22" s="13">
        <f t="shared" si="50"/>
        <v>-9919.8959999999497</v>
      </c>
      <c r="BE22" s="60">
        <f t="shared" si="51"/>
        <v>0.98711793832908046</v>
      </c>
    </row>
    <row r="23" spans="1:57" s="3" customFormat="1" ht="18" customHeight="1" x14ac:dyDescent="0.25">
      <c r="A23" s="80" t="s">
        <v>183</v>
      </c>
      <c r="B23" s="15" t="s">
        <v>208</v>
      </c>
      <c r="C23" s="15"/>
      <c r="D23" s="15"/>
      <c r="E23" s="16" t="s">
        <v>52</v>
      </c>
      <c r="F23" s="17">
        <f>F7-F15</f>
        <v>16036324.999999996</v>
      </c>
      <c r="G23" s="17">
        <f>G7-G15</f>
        <v>15528959.999999996</v>
      </c>
      <c r="H23" s="17">
        <f t="shared" si="1"/>
        <v>-507365</v>
      </c>
      <c r="I23" s="18">
        <f t="shared" si="2"/>
        <v>0.96836151674401705</v>
      </c>
      <c r="J23" s="17">
        <f t="shared" ref="J23:AY23" si="89">J7-J15</f>
        <v>17206020</v>
      </c>
      <c r="K23" s="17">
        <f t="shared" ref="K23:K30" si="90">K7-K15</f>
        <v>16842256.0605</v>
      </c>
      <c r="L23" s="17">
        <f t="shared" si="16"/>
        <v>-363763.93950000033</v>
      </c>
      <c r="M23" s="18">
        <f t="shared" si="17"/>
        <v>0.97885833333333327</v>
      </c>
      <c r="N23" s="17">
        <f t="shared" si="89"/>
        <v>15197783.122499999</v>
      </c>
      <c r="O23" s="17">
        <f t="shared" ref="O23:O30" si="91">O7-O15</f>
        <v>14265193.655519996</v>
      </c>
      <c r="P23" s="17">
        <f t="shared" si="19"/>
        <v>-932589.46698000282</v>
      </c>
      <c r="Q23" s="18">
        <f t="shared" si="20"/>
        <v>0.93863648010614631</v>
      </c>
      <c r="R23" s="17">
        <f t="shared" si="89"/>
        <v>16720504.834499996</v>
      </c>
      <c r="S23" s="17">
        <f t="shared" ref="S23:S30" si="92">S7-S15</f>
        <v>16652601.587844003</v>
      </c>
      <c r="T23" s="17">
        <f t="shared" si="22"/>
        <v>-67903.246655993164</v>
      </c>
      <c r="U23" s="18">
        <f t="shared" si="23"/>
        <v>0.9959389236552304</v>
      </c>
      <c r="V23" s="17">
        <f t="shared" si="89"/>
        <v>20066552.746844344</v>
      </c>
      <c r="W23" s="17">
        <f t="shared" ref="W23:W30" si="93">W7-W15</f>
        <v>20012841.761418473</v>
      </c>
      <c r="X23" s="17">
        <f t="shared" si="25"/>
        <v>-53710.985425870866</v>
      </c>
      <c r="Y23" s="18">
        <f t="shared" si="26"/>
        <v>0.99732335762382918</v>
      </c>
      <c r="Z23" s="17">
        <f t="shared" si="89"/>
        <v>17030973.611037828</v>
      </c>
      <c r="AA23" s="17">
        <f t="shared" ref="AA23:AA30" si="94">AA7-AA15</f>
        <v>19053471.574105013</v>
      </c>
      <c r="AB23" s="17">
        <f t="shared" si="28"/>
        <v>2022497.9630671851</v>
      </c>
      <c r="AC23" s="18">
        <f t="shared" si="29"/>
        <v>1.1187541011605113</v>
      </c>
      <c r="AD23" s="17">
        <f t="shared" si="89"/>
        <v>15770438.90985192</v>
      </c>
      <c r="AE23" s="17">
        <f t="shared" ref="AE23:AE30" si="95">AE7-AE15</f>
        <v>15274168.528941657</v>
      </c>
      <c r="AF23" s="17">
        <f t="shared" si="31"/>
        <v>-496270.38091026247</v>
      </c>
      <c r="AG23" s="18">
        <f t="shared" si="32"/>
        <v>0.96853160626999169</v>
      </c>
      <c r="AH23" s="17">
        <f t="shared" si="89"/>
        <v>13006265.679356642</v>
      </c>
      <c r="AI23" s="17">
        <f t="shared" ref="AI23:AI30" si="96">AI7-AI15</f>
        <v>13204982.157812942</v>
      </c>
      <c r="AJ23" s="17">
        <f t="shared" si="34"/>
        <v>198716.47845629975</v>
      </c>
      <c r="AK23" s="18">
        <f t="shared" si="35"/>
        <v>1.0152785190888189</v>
      </c>
      <c r="AL23" s="17">
        <f t="shared" si="89"/>
        <v>14148629.909599267</v>
      </c>
      <c r="AM23" s="17">
        <f t="shared" ref="AM23:AM30" si="97">AM7-AM15</f>
        <v>11791173.856721006</v>
      </c>
      <c r="AN23" s="17">
        <f t="shared" si="37"/>
        <v>-2357456.0528782606</v>
      </c>
      <c r="AO23" s="18">
        <f t="shared" si="38"/>
        <v>0.83337919869691246</v>
      </c>
      <c r="AP23" s="17">
        <f t="shared" si="89"/>
        <v>16740662.676871073</v>
      </c>
      <c r="AQ23" s="17">
        <f t="shared" ref="AQ23:AQ30" si="98">AQ7-AQ15</f>
        <v>19932696.187873222</v>
      </c>
      <c r="AR23" s="17">
        <f t="shared" si="40"/>
        <v>3192033.5110021494</v>
      </c>
      <c r="AS23" s="18">
        <f t="shared" si="41"/>
        <v>1.190675457275193</v>
      </c>
      <c r="AT23" s="17">
        <f t="shared" si="89"/>
        <v>18418427.136347093</v>
      </c>
      <c r="AU23" s="17">
        <f t="shared" ref="AU23:AU30" si="99">AU7-AU15</f>
        <v>18118507.351235729</v>
      </c>
      <c r="AV23" s="17">
        <f t="shared" si="43"/>
        <v>-299919.78511136398</v>
      </c>
      <c r="AW23" s="18">
        <f t="shared" si="44"/>
        <v>0.98371631937455184</v>
      </c>
      <c r="AX23" s="17">
        <f t="shared" si="89"/>
        <v>22756830.303146929</v>
      </c>
      <c r="AY23" s="17">
        <f t="shared" si="89"/>
        <v>18690009.402873654</v>
      </c>
      <c r="AZ23" s="17">
        <f t="shared" si="46"/>
        <v>-4066820.9002732746</v>
      </c>
      <c r="BA23" s="61">
        <f t="shared" si="47"/>
        <v>0.82129229571523876</v>
      </c>
      <c r="BB23" s="17">
        <f t="shared" si="48"/>
        <v>203099413.93005508</v>
      </c>
      <c r="BC23" s="17">
        <f t="shared" si="49"/>
        <v>199366862.12484568</v>
      </c>
      <c r="BD23" s="17">
        <f t="shared" si="50"/>
        <v>-3732551.8052093983</v>
      </c>
      <c r="BE23" s="61">
        <f t="shared" si="51"/>
        <v>0.98162204541616827</v>
      </c>
    </row>
    <row r="24" spans="1:57" ht="18" customHeight="1" outlineLevel="1" collapsed="1" x14ac:dyDescent="0.25">
      <c r="A24" s="80"/>
      <c r="B24" s="11"/>
      <c r="C24" s="11" t="s">
        <v>19</v>
      </c>
      <c r="D24" s="11"/>
      <c r="E24" s="12" t="s">
        <v>53</v>
      </c>
      <c r="F24" s="13">
        <f t="shared" ref="F24:AY30" si="100">F8-F16</f>
        <v>15734374.999999996</v>
      </c>
      <c r="G24" s="13">
        <f t="shared" ref="G24:G30" si="101">G8-G16</f>
        <v>15232499.999999996</v>
      </c>
      <c r="H24" s="13">
        <f t="shared" si="1"/>
        <v>-501875</v>
      </c>
      <c r="I24" s="14">
        <f t="shared" si="2"/>
        <v>0.96810327706057597</v>
      </c>
      <c r="J24" s="13">
        <f t="shared" si="100"/>
        <v>16914073.125</v>
      </c>
      <c r="K24" s="13">
        <f t="shared" si="90"/>
        <v>16552750.922999997</v>
      </c>
      <c r="L24" s="13">
        <f t="shared" si="16"/>
        <v>-361322.20200000331</v>
      </c>
      <c r="M24" s="14">
        <f t="shared" si="17"/>
        <v>0.97863777699613064</v>
      </c>
      <c r="N24" s="13">
        <f t="shared" si="100"/>
        <v>14931365.625</v>
      </c>
      <c r="O24" s="13">
        <f t="shared" si="91"/>
        <v>14000074.089659996</v>
      </c>
      <c r="P24" s="13">
        <f t="shared" si="19"/>
        <v>-931291.53534000367</v>
      </c>
      <c r="Q24" s="14">
        <f t="shared" si="20"/>
        <v>0.93762850909090889</v>
      </c>
      <c r="R24" s="13">
        <f t="shared" si="100"/>
        <v>16402783.837499995</v>
      </c>
      <c r="S24" s="13">
        <f t="shared" si="92"/>
        <v>16336883.413727999</v>
      </c>
      <c r="T24" s="13">
        <f t="shared" si="22"/>
        <v>-65900.423771996051</v>
      </c>
      <c r="U24" s="14">
        <f t="shared" si="23"/>
        <v>0.99598236345580959</v>
      </c>
      <c r="V24" s="13">
        <f t="shared" si="100"/>
        <v>19713344.505525004</v>
      </c>
      <c r="W24" s="13">
        <f t="shared" si="93"/>
        <v>19670895.581589028</v>
      </c>
      <c r="X24" s="13">
        <f t="shared" si="25"/>
        <v>-42448.923935975879</v>
      </c>
      <c r="Y24" s="14">
        <f t="shared" si="26"/>
        <v>0.99784669090909062</v>
      </c>
      <c r="Z24" s="13">
        <f t="shared" si="100"/>
        <v>16712437.79015819</v>
      </c>
      <c r="AA24" s="13">
        <f t="shared" si="94"/>
        <v>18732364.031000003</v>
      </c>
      <c r="AB24" s="13">
        <f t="shared" si="28"/>
        <v>2019926.2408418134</v>
      </c>
      <c r="AC24" s="14">
        <f t="shared" si="29"/>
        <v>1.1208636505460221</v>
      </c>
      <c r="AD24" s="13">
        <f t="shared" si="100"/>
        <v>15496812.642214675</v>
      </c>
      <c r="AE24" s="13">
        <f t="shared" si="95"/>
        <v>14989069.121231109</v>
      </c>
      <c r="AF24" s="13">
        <f t="shared" si="31"/>
        <v>-507743.5209835656</v>
      </c>
      <c r="AG24" s="14">
        <f t="shared" si="32"/>
        <v>0.96723561594850627</v>
      </c>
      <c r="AH24" s="13">
        <f t="shared" si="100"/>
        <v>12766752.649335373</v>
      </c>
      <c r="AI24" s="13">
        <f t="shared" si="96"/>
        <v>12962268.582725979</v>
      </c>
      <c r="AJ24" s="13">
        <f t="shared" si="34"/>
        <v>195515.93339060619</v>
      </c>
      <c r="AK24" s="14">
        <f t="shared" si="35"/>
        <v>1.0153144608312581</v>
      </c>
      <c r="AL24" s="13">
        <f t="shared" si="100"/>
        <v>13906583.779971994</v>
      </c>
      <c r="AM24" s="13">
        <f t="shared" si="97"/>
        <v>11563957.864541434</v>
      </c>
      <c r="AN24" s="13">
        <f t="shared" si="37"/>
        <v>-2342625.9154305607</v>
      </c>
      <c r="AO24" s="14">
        <f t="shared" si="38"/>
        <v>0.83154555047485013</v>
      </c>
      <c r="AP24" s="13">
        <f t="shared" si="100"/>
        <v>16422477.022400141</v>
      </c>
      <c r="AQ24" s="13">
        <f t="shared" si="98"/>
        <v>19587235.44565215</v>
      </c>
      <c r="AR24" s="13">
        <f t="shared" si="40"/>
        <v>3164758.4232520089</v>
      </c>
      <c r="AS24" s="14">
        <f t="shared" si="41"/>
        <v>1.1927089572989082</v>
      </c>
      <c r="AT24" s="13">
        <f t="shared" si="100"/>
        <v>18068337.669585086</v>
      </c>
      <c r="AU24" s="13">
        <f t="shared" si="99"/>
        <v>17780260.543580361</v>
      </c>
      <c r="AV24" s="13">
        <f t="shared" si="43"/>
        <v>-288077.12600472569</v>
      </c>
      <c r="AW24" s="14">
        <f t="shared" si="44"/>
        <v>0.98405624627606703</v>
      </c>
      <c r="AX24" s="13">
        <f t="shared" si="100"/>
        <v>22383148.539279964</v>
      </c>
      <c r="AY24" s="13">
        <f t="shared" si="100"/>
        <v>18346421.810394101</v>
      </c>
      <c r="AZ24" s="13">
        <f t="shared" si="46"/>
        <v>-4036726.728885863</v>
      </c>
      <c r="BA24" s="60">
        <f t="shared" si="47"/>
        <v>0.81965331098072058</v>
      </c>
      <c r="BB24" s="13">
        <f t="shared" si="48"/>
        <v>199452492.1859704</v>
      </c>
      <c r="BC24" s="13">
        <f t="shared" si="49"/>
        <v>195754681.40710217</v>
      </c>
      <c r="BD24" s="13">
        <f t="shared" si="50"/>
        <v>-3697810.7788682282</v>
      </c>
      <c r="BE24" s="60">
        <f t="shared" si="51"/>
        <v>0.9814601926587091</v>
      </c>
    </row>
    <row r="25" spans="1:57" ht="18" hidden="1" customHeight="1" outlineLevel="2" x14ac:dyDescent="0.25">
      <c r="A25" s="80"/>
      <c r="B25" s="11"/>
      <c r="C25" s="11"/>
      <c r="D25" s="11" t="s">
        <v>21</v>
      </c>
      <c r="E25" s="12" t="s">
        <v>88</v>
      </c>
      <c r="F25" s="13">
        <f t="shared" si="100"/>
        <v>5556249.9999999981</v>
      </c>
      <c r="G25" s="13">
        <f t="shared" si="101"/>
        <v>5953124.9999999981</v>
      </c>
      <c r="H25" s="13">
        <f t="shared" si="1"/>
        <v>396875</v>
      </c>
      <c r="I25" s="14">
        <f t="shared" si="2"/>
        <v>1.0714285714285714</v>
      </c>
      <c r="J25" s="13">
        <f t="shared" si="100"/>
        <v>6046944.75</v>
      </c>
      <c r="K25" s="13">
        <f t="shared" si="90"/>
        <v>6543658.0687499978</v>
      </c>
      <c r="L25" s="13">
        <f t="shared" si="16"/>
        <v>496713.31874999776</v>
      </c>
      <c r="M25" s="14">
        <f t="shared" si="17"/>
        <v>1.0821428571428569</v>
      </c>
      <c r="N25" s="13">
        <f t="shared" si="100"/>
        <v>5320995.75</v>
      </c>
      <c r="O25" s="13">
        <f t="shared" si="91"/>
        <v>5491104.7263749987</v>
      </c>
      <c r="P25" s="13">
        <f t="shared" si="19"/>
        <v>170108.97637499869</v>
      </c>
      <c r="Q25" s="14">
        <f t="shared" si="20"/>
        <v>1.0319693877551017</v>
      </c>
      <c r="R25" s="13">
        <f t="shared" si="100"/>
        <v>5792283.9449999984</v>
      </c>
      <c r="S25" s="13">
        <f t="shared" si="92"/>
        <v>6396401.568599999</v>
      </c>
      <c r="T25" s="13">
        <f t="shared" si="22"/>
        <v>604117.62360000052</v>
      </c>
      <c r="U25" s="14">
        <f t="shared" si="23"/>
        <v>1.1042969628796402</v>
      </c>
      <c r="V25" s="13">
        <f t="shared" si="100"/>
        <v>7025119.1328780018</v>
      </c>
      <c r="W25" s="13">
        <f t="shared" si="93"/>
        <v>7787344.558795264</v>
      </c>
      <c r="X25" s="13">
        <f t="shared" si="25"/>
        <v>762225.42591726221</v>
      </c>
      <c r="Y25" s="14">
        <f t="shared" si="26"/>
        <v>1.1084999999999998</v>
      </c>
      <c r="Z25" s="13">
        <f t="shared" si="100"/>
        <v>5913230.7188890446</v>
      </c>
      <c r="AA25" s="13">
        <f t="shared" si="94"/>
        <v>7425954.0271339417</v>
      </c>
      <c r="AB25" s="13">
        <f t="shared" si="28"/>
        <v>1512723.3082448971</v>
      </c>
      <c r="AC25" s="14">
        <f t="shared" si="29"/>
        <v>1.2558201058201059</v>
      </c>
      <c r="AD25" s="13">
        <f t="shared" si="100"/>
        <v>5531528.1170958988</v>
      </c>
      <c r="AE25" s="13">
        <f t="shared" si="95"/>
        <v>5879008.0515604317</v>
      </c>
      <c r="AF25" s="13">
        <f t="shared" si="31"/>
        <v>347479.93446453288</v>
      </c>
      <c r="AG25" s="14">
        <f t="shared" si="32"/>
        <v>1.0628180725305547</v>
      </c>
      <c r="AH25" s="13">
        <f t="shared" si="100"/>
        <v>4525704.999691613</v>
      </c>
      <c r="AI25" s="13">
        <f t="shared" si="96"/>
        <v>5092665.2121556811</v>
      </c>
      <c r="AJ25" s="13">
        <f t="shared" si="34"/>
        <v>566960.21246406808</v>
      </c>
      <c r="AK25" s="14">
        <f t="shared" si="35"/>
        <v>1.1252755565161012</v>
      </c>
      <c r="AL25" s="13">
        <f t="shared" si="100"/>
        <v>4971738.2180666663</v>
      </c>
      <c r="AM25" s="13">
        <f t="shared" si="97"/>
        <v>4519395.1526242066</v>
      </c>
      <c r="AN25" s="13">
        <f t="shared" si="37"/>
        <v>-452343.06544245966</v>
      </c>
      <c r="AO25" s="14">
        <f t="shared" si="38"/>
        <v>0.90901711924439177</v>
      </c>
      <c r="AP25" s="13">
        <f t="shared" si="100"/>
        <v>5799238.1620312706</v>
      </c>
      <c r="AQ25" s="13">
        <f t="shared" si="98"/>
        <v>7743254.9951774366</v>
      </c>
      <c r="AR25" s="13">
        <f t="shared" si="40"/>
        <v>1944016.8331461661</v>
      </c>
      <c r="AS25" s="14">
        <f t="shared" si="41"/>
        <v>1.3352193475815528</v>
      </c>
      <c r="AT25" s="13">
        <f t="shared" si="100"/>
        <v>6380437.810630044</v>
      </c>
      <c r="AU25" s="13">
        <f t="shared" si="99"/>
        <v>6973768.2873508371</v>
      </c>
      <c r="AV25" s="13">
        <f t="shared" si="43"/>
        <v>593330.47672079317</v>
      </c>
      <c r="AW25" s="14">
        <f t="shared" si="44"/>
        <v>1.0929921259842519</v>
      </c>
      <c r="AX25" s="13">
        <f t="shared" si="100"/>
        <v>8037670.439419562</v>
      </c>
      <c r="AY25" s="13">
        <f t="shared" si="100"/>
        <v>7208011.7400004826</v>
      </c>
      <c r="AZ25" s="13">
        <f t="shared" si="46"/>
        <v>-829658.69941907935</v>
      </c>
      <c r="BA25" s="60">
        <f t="shared" si="47"/>
        <v>0.89677871148459365</v>
      </c>
      <c r="BB25" s="13">
        <f t="shared" si="48"/>
        <v>70901142.043702111</v>
      </c>
      <c r="BC25" s="13">
        <f t="shared" si="49"/>
        <v>77013691.388523266</v>
      </c>
      <c r="BD25" s="13">
        <f t="shared" si="50"/>
        <v>6112549.3448211551</v>
      </c>
      <c r="BE25" s="60">
        <f t="shared" si="51"/>
        <v>1.0862122833092518</v>
      </c>
    </row>
    <row r="26" spans="1:57" ht="18" hidden="1" customHeight="1" outlineLevel="2" x14ac:dyDescent="0.25">
      <c r="A26" s="80"/>
      <c r="B26" s="11"/>
      <c r="C26" s="11"/>
      <c r="D26" s="11" t="s">
        <v>22</v>
      </c>
      <c r="E26" s="12" t="s">
        <v>89</v>
      </c>
      <c r="F26" s="13">
        <f t="shared" si="100"/>
        <v>5953124.9999999981</v>
      </c>
      <c r="G26" s="13">
        <f t="shared" si="101"/>
        <v>5476874.9999999981</v>
      </c>
      <c r="H26" s="13">
        <f t="shared" si="1"/>
        <v>-476250</v>
      </c>
      <c r="I26" s="14">
        <f t="shared" si="2"/>
        <v>0.91999999999999993</v>
      </c>
      <c r="J26" s="13">
        <f t="shared" si="100"/>
        <v>6478869.375</v>
      </c>
      <c r="K26" s="13">
        <f t="shared" si="90"/>
        <v>6020165.4232499991</v>
      </c>
      <c r="L26" s="13">
        <f t="shared" si="16"/>
        <v>-458703.95175000094</v>
      </c>
      <c r="M26" s="14">
        <f t="shared" si="17"/>
        <v>0.9291999999999998</v>
      </c>
      <c r="N26" s="13">
        <f t="shared" si="100"/>
        <v>5701066.875</v>
      </c>
      <c r="O26" s="13">
        <f t="shared" si="91"/>
        <v>5051816.3482649978</v>
      </c>
      <c r="P26" s="13">
        <f t="shared" si="19"/>
        <v>-649250.52673500217</v>
      </c>
      <c r="Q26" s="14">
        <f t="shared" si="20"/>
        <v>0.88611771428571395</v>
      </c>
      <c r="R26" s="13">
        <f t="shared" si="100"/>
        <v>6206018.5124999993</v>
      </c>
      <c r="S26" s="13">
        <f t="shared" si="92"/>
        <v>5884689.443111999</v>
      </c>
      <c r="T26" s="13">
        <f t="shared" si="22"/>
        <v>-321329.06938800029</v>
      </c>
      <c r="U26" s="14">
        <f t="shared" si="23"/>
        <v>0.94822299212598415</v>
      </c>
      <c r="V26" s="13">
        <f t="shared" si="100"/>
        <v>7526913.3566550016</v>
      </c>
      <c r="W26" s="13">
        <f t="shared" si="93"/>
        <v>7164356.9940916449</v>
      </c>
      <c r="X26" s="13">
        <f t="shared" si="25"/>
        <v>-362556.36256335676</v>
      </c>
      <c r="Y26" s="14">
        <f t="shared" si="26"/>
        <v>0.95183200000000023</v>
      </c>
      <c r="Z26" s="13">
        <f t="shared" si="100"/>
        <v>6335604.3416668344</v>
      </c>
      <c r="AA26" s="13">
        <f t="shared" si="94"/>
        <v>6831877.7049632259</v>
      </c>
      <c r="AB26" s="13">
        <f t="shared" si="28"/>
        <v>496273.36329639144</v>
      </c>
      <c r="AC26" s="14">
        <f t="shared" si="29"/>
        <v>1.0783308641975309</v>
      </c>
      <c r="AD26" s="13">
        <f t="shared" si="100"/>
        <v>5926637.2683170363</v>
      </c>
      <c r="AE26" s="13">
        <f t="shared" si="95"/>
        <v>5408687.4074355979</v>
      </c>
      <c r="AF26" s="13">
        <f t="shared" si="31"/>
        <v>-517949.86088143848</v>
      </c>
      <c r="AG26" s="14">
        <f t="shared" si="32"/>
        <v>0.91260645161290277</v>
      </c>
      <c r="AH26" s="13">
        <f t="shared" si="100"/>
        <v>4848969.6425267272</v>
      </c>
      <c r="AI26" s="13">
        <f t="shared" si="96"/>
        <v>4685251.9951832276</v>
      </c>
      <c r="AJ26" s="13">
        <f t="shared" si="34"/>
        <v>-163717.64734349959</v>
      </c>
      <c r="AK26" s="14">
        <f t="shared" si="35"/>
        <v>0.96623661119515925</v>
      </c>
      <c r="AL26" s="13">
        <f t="shared" si="100"/>
        <v>5326862.3764999993</v>
      </c>
      <c r="AM26" s="13">
        <f t="shared" si="97"/>
        <v>4157843.54041427</v>
      </c>
      <c r="AN26" s="13">
        <f t="shared" si="37"/>
        <v>-1169018.8360857293</v>
      </c>
      <c r="AO26" s="14">
        <f t="shared" si="38"/>
        <v>0.78054269972451773</v>
      </c>
      <c r="AP26" s="13">
        <f t="shared" si="100"/>
        <v>6213469.459319219</v>
      </c>
      <c r="AQ26" s="13">
        <f t="shared" si="98"/>
        <v>7123794.5955632422</v>
      </c>
      <c r="AR26" s="13">
        <f t="shared" si="40"/>
        <v>910325.13624402322</v>
      </c>
      <c r="AS26" s="14">
        <f t="shared" si="41"/>
        <v>1.1465083464566934</v>
      </c>
      <c r="AT26" s="13">
        <f t="shared" si="100"/>
        <v>6836183.3685321901</v>
      </c>
      <c r="AU26" s="13">
        <f t="shared" si="99"/>
        <v>6415866.8243627716</v>
      </c>
      <c r="AV26" s="13">
        <f t="shared" si="43"/>
        <v>-420316.54416941851</v>
      </c>
      <c r="AW26" s="14">
        <f t="shared" si="44"/>
        <v>0.93851590551181108</v>
      </c>
      <c r="AX26" s="13">
        <f t="shared" si="100"/>
        <v>8611789.7565209586</v>
      </c>
      <c r="AY26" s="13">
        <f t="shared" si="100"/>
        <v>6631370.8008004427</v>
      </c>
      <c r="AZ26" s="13">
        <f t="shared" si="46"/>
        <v>-1980418.9557205159</v>
      </c>
      <c r="BA26" s="60">
        <f t="shared" si="47"/>
        <v>0.77003398692810432</v>
      </c>
      <c r="BB26" s="13">
        <f t="shared" si="48"/>
        <v>75965509.332537964</v>
      </c>
      <c r="BC26" s="13">
        <f t="shared" si="49"/>
        <v>70852596.077441424</v>
      </c>
      <c r="BD26" s="13">
        <f t="shared" si="50"/>
        <v>-5112913.2550965399</v>
      </c>
      <c r="BE26" s="60">
        <f t="shared" si="51"/>
        <v>0.93269428060154469</v>
      </c>
    </row>
    <row r="27" spans="1:57" ht="18" hidden="1" customHeight="1" outlineLevel="2" x14ac:dyDescent="0.25">
      <c r="A27" s="80"/>
      <c r="B27" s="11"/>
      <c r="C27" s="11"/>
      <c r="D27" s="11" t="s">
        <v>20</v>
      </c>
      <c r="E27" s="12" t="s">
        <v>90</v>
      </c>
      <c r="F27" s="13">
        <f t="shared" si="100"/>
        <v>4224999.9999999991</v>
      </c>
      <c r="G27" s="13">
        <f t="shared" si="101"/>
        <v>3802499.9999999991</v>
      </c>
      <c r="H27" s="13">
        <f t="shared" si="1"/>
        <v>-422500</v>
      </c>
      <c r="I27" s="14">
        <f t="shared" si="2"/>
        <v>0.9</v>
      </c>
      <c r="J27" s="13">
        <f t="shared" si="100"/>
        <v>4388259</v>
      </c>
      <c r="K27" s="13">
        <f t="shared" si="90"/>
        <v>3988927.4309999989</v>
      </c>
      <c r="L27" s="13">
        <f t="shared" si="16"/>
        <v>-399331.56900000107</v>
      </c>
      <c r="M27" s="14">
        <f t="shared" si="17"/>
        <v>0.90899999999999981</v>
      </c>
      <c r="N27" s="13">
        <f t="shared" si="100"/>
        <v>3909303</v>
      </c>
      <c r="O27" s="13">
        <f t="shared" si="91"/>
        <v>3457153.0150199989</v>
      </c>
      <c r="P27" s="13">
        <f t="shared" si="19"/>
        <v>-452149.98498000111</v>
      </c>
      <c r="Q27" s="14">
        <f t="shared" si="20"/>
        <v>0.88433999999999968</v>
      </c>
      <c r="R27" s="13">
        <f t="shared" si="100"/>
        <v>4404481.38</v>
      </c>
      <c r="S27" s="13">
        <f t="shared" si="92"/>
        <v>4055792.4020160008</v>
      </c>
      <c r="T27" s="13">
        <f t="shared" si="22"/>
        <v>-348688.97798399907</v>
      </c>
      <c r="U27" s="14">
        <f t="shared" si="23"/>
        <v>0.92083313609467476</v>
      </c>
      <c r="V27" s="13">
        <f t="shared" si="100"/>
        <v>5161312.0159920007</v>
      </c>
      <c r="W27" s="13">
        <f t="shared" si="93"/>
        <v>4719194.0287021268</v>
      </c>
      <c r="X27" s="13">
        <f t="shared" si="25"/>
        <v>-442117.98728987388</v>
      </c>
      <c r="Y27" s="14">
        <f t="shared" si="26"/>
        <v>0.91434000000000015</v>
      </c>
      <c r="Z27" s="13">
        <f t="shared" si="100"/>
        <v>4463602.7296023127</v>
      </c>
      <c r="AA27" s="13">
        <f t="shared" si="94"/>
        <v>4474532.2989028348</v>
      </c>
      <c r="AB27" s="13">
        <f t="shared" si="28"/>
        <v>10929.569300522096</v>
      </c>
      <c r="AC27" s="14">
        <f t="shared" si="29"/>
        <v>1.0024485981308413</v>
      </c>
      <c r="AD27" s="13">
        <f t="shared" si="100"/>
        <v>4038647.2568017347</v>
      </c>
      <c r="AE27" s="13">
        <f t="shared" si="95"/>
        <v>3701373.6622350821</v>
      </c>
      <c r="AF27" s="13">
        <f t="shared" si="31"/>
        <v>-337273.59456665255</v>
      </c>
      <c r="AG27" s="14">
        <f t="shared" si="32"/>
        <v>0.9164884742041709</v>
      </c>
      <c r="AH27" s="13">
        <f t="shared" si="100"/>
        <v>3392078.007117033</v>
      </c>
      <c r="AI27" s="13">
        <f t="shared" si="96"/>
        <v>3184351.3753870772</v>
      </c>
      <c r="AJ27" s="13">
        <f t="shared" si="34"/>
        <v>-207726.63172995578</v>
      </c>
      <c r="AK27" s="14">
        <f t="shared" si="35"/>
        <v>0.93876124567474051</v>
      </c>
      <c r="AL27" s="13">
        <f t="shared" si="100"/>
        <v>3607983.1854053261</v>
      </c>
      <c r="AM27" s="13">
        <f t="shared" si="97"/>
        <v>2886719.1715029581</v>
      </c>
      <c r="AN27" s="13">
        <f t="shared" si="37"/>
        <v>-721264.01390236802</v>
      </c>
      <c r="AO27" s="14">
        <f t="shared" si="38"/>
        <v>0.80009219088937078</v>
      </c>
      <c r="AP27" s="13">
        <f t="shared" si="100"/>
        <v>4409769.4010496503</v>
      </c>
      <c r="AQ27" s="13">
        <f t="shared" si="98"/>
        <v>4720185.854911468</v>
      </c>
      <c r="AR27" s="13">
        <f t="shared" si="40"/>
        <v>310416.45386181772</v>
      </c>
      <c r="AS27" s="14">
        <f t="shared" si="41"/>
        <v>1.0703928994082843</v>
      </c>
      <c r="AT27" s="13">
        <f t="shared" si="100"/>
        <v>4851716.4904228458</v>
      </c>
      <c r="AU27" s="13">
        <f t="shared" si="99"/>
        <v>4390625.4318667548</v>
      </c>
      <c r="AV27" s="13">
        <f t="shared" si="43"/>
        <v>-461091.05855609104</v>
      </c>
      <c r="AW27" s="14">
        <f t="shared" si="44"/>
        <v>0.90496331360946747</v>
      </c>
      <c r="AX27" s="13">
        <f t="shared" si="100"/>
        <v>5733688.3433394432</v>
      </c>
      <c r="AY27" s="13">
        <f t="shared" si="100"/>
        <v>4507039.2695931792</v>
      </c>
      <c r="AZ27" s="13">
        <f t="shared" si="46"/>
        <v>-1226649.073746264</v>
      </c>
      <c r="BA27" s="60">
        <f t="shared" si="47"/>
        <v>0.78606282722513077</v>
      </c>
      <c r="BB27" s="13">
        <f t="shared" si="48"/>
        <v>52585840.809730344</v>
      </c>
      <c r="BC27" s="13">
        <f t="shared" si="49"/>
        <v>47888393.941137478</v>
      </c>
      <c r="BD27" s="13">
        <f t="shared" si="50"/>
        <v>-4697446.8685928658</v>
      </c>
      <c r="BE27" s="60">
        <f t="shared" si="51"/>
        <v>0.91067088029286269</v>
      </c>
    </row>
    <row r="28" spans="1:57" ht="18" customHeight="1" outlineLevel="1" collapsed="1" x14ac:dyDescent="0.25">
      <c r="A28" s="80"/>
      <c r="B28" s="11"/>
      <c r="C28" s="11" t="s">
        <v>23</v>
      </c>
      <c r="D28" s="11"/>
      <c r="E28" s="12" t="s">
        <v>54</v>
      </c>
      <c r="F28" s="13">
        <f t="shared" si="100"/>
        <v>301950</v>
      </c>
      <c r="G28" s="13">
        <f t="shared" si="101"/>
        <v>296460</v>
      </c>
      <c r="H28" s="13">
        <f t="shared" si="1"/>
        <v>-5490</v>
      </c>
      <c r="I28" s="14">
        <f t="shared" si="2"/>
        <v>0.98181818181818181</v>
      </c>
      <c r="J28" s="13">
        <f t="shared" si="100"/>
        <v>291946.875</v>
      </c>
      <c r="K28" s="13">
        <f t="shared" si="90"/>
        <v>289505.13750000001</v>
      </c>
      <c r="L28" s="13">
        <f t="shared" si="16"/>
        <v>-2441.7374999999884</v>
      </c>
      <c r="M28" s="14">
        <f t="shared" si="17"/>
        <v>0.99163636363636365</v>
      </c>
      <c r="N28" s="13">
        <f t="shared" si="100"/>
        <v>266417.49750000006</v>
      </c>
      <c r="O28" s="13">
        <f t="shared" si="91"/>
        <v>265119.56585999997</v>
      </c>
      <c r="P28" s="13">
        <f t="shared" si="19"/>
        <v>-1297.9316400000826</v>
      </c>
      <c r="Q28" s="14">
        <f t="shared" si="20"/>
        <v>0.99512820422014481</v>
      </c>
      <c r="R28" s="13">
        <f t="shared" si="100"/>
        <v>317720.99699999997</v>
      </c>
      <c r="S28" s="13">
        <f t="shared" si="92"/>
        <v>315718.17411600001</v>
      </c>
      <c r="T28" s="13">
        <f t="shared" si="22"/>
        <v>-2002.8228839999647</v>
      </c>
      <c r="U28" s="14">
        <f t="shared" si="23"/>
        <v>0.99369628415209854</v>
      </c>
      <c r="V28" s="13">
        <f t="shared" si="100"/>
        <v>353208.24131934001</v>
      </c>
      <c r="W28" s="13">
        <f t="shared" si="93"/>
        <v>341946.17982944497</v>
      </c>
      <c r="X28" s="13">
        <f t="shared" si="25"/>
        <v>-11262.061489895044</v>
      </c>
      <c r="Y28" s="14">
        <f t="shared" si="26"/>
        <v>0.96811495267543068</v>
      </c>
      <c r="Z28" s="13">
        <f t="shared" si="100"/>
        <v>318535.82087963988</v>
      </c>
      <c r="AA28" s="13">
        <f t="shared" si="94"/>
        <v>321107.54310501018</v>
      </c>
      <c r="AB28" s="13">
        <f t="shared" si="28"/>
        <v>2571.722225370293</v>
      </c>
      <c r="AC28" s="14">
        <f t="shared" si="29"/>
        <v>1.0080735730702703</v>
      </c>
      <c r="AD28" s="13">
        <f t="shared" si="100"/>
        <v>273626.26763724349</v>
      </c>
      <c r="AE28" s="13">
        <f t="shared" si="95"/>
        <v>285099.40771054412</v>
      </c>
      <c r="AF28" s="13">
        <f t="shared" si="31"/>
        <v>11473.14007330063</v>
      </c>
      <c r="AG28" s="14">
        <f t="shared" si="32"/>
        <v>1.0419299659070416</v>
      </c>
      <c r="AH28" s="13">
        <f t="shared" si="100"/>
        <v>239513.03002126847</v>
      </c>
      <c r="AI28" s="13">
        <f t="shared" si="96"/>
        <v>242713.57508696278</v>
      </c>
      <c r="AJ28" s="13">
        <f t="shared" si="34"/>
        <v>3200.545065694314</v>
      </c>
      <c r="AK28" s="14">
        <f t="shared" si="35"/>
        <v>1.0133627179507108</v>
      </c>
      <c r="AL28" s="13">
        <f t="shared" si="100"/>
        <v>242046.12962727272</v>
      </c>
      <c r="AM28" s="13">
        <f t="shared" si="97"/>
        <v>227215.99217957351</v>
      </c>
      <c r="AN28" s="13">
        <f t="shared" si="37"/>
        <v>-14830.137447699206</v>
      </c>
      <c r="AO28" s="14">
        <f t="shared" si="38"/>
        <v>0.93873011945889751</v>
      </c>
      <c r="AP28" s="13">
        <f t="shared" si="100"/>
        <v>318185.65447093087</v>
      </c>
      <c r="AQ28" s="13">
        <f t="shared" si="98"/>
        <v>345460.74222107267</v>
      </c>
      <c r="AR28" s="13">
        <f t="shared" si="40"/>
        <v>27275.0877501418</v>
      </c>
      <c r="AS28" s="14">
        <f t="shared" si="41"/>
        <v>1.0857206708312916</v>
      </c>
      <c r="AT28" s="13">
        <f t="shared" si="100"/>
        <v>350089.46676200762</v>
      </c>
      <c r="AU28" s="13">
        <f t="shared" si="99"/>
        <v>338246.80765537161</v>
      </c>
      <c r="AV28" s="13">
        <f t="shared" si="43"/>
        <v>-11842.659106636012</v>
      </c>
      <c r="AW28" s="14">
        <f t="shared" si="44"/>
        <v>0.96617247809204521</v>
      </c>
      <c r="AX28" s="13">
        <f t="shared" si="100"/>
        <v>373681.76386696723</v>
      </c>
      <c r="AY28" s="13">
        <f t="shared" si="100"/>
        <v>343587.59247955302</v>
      </c>
      <c r="AZ28" s="13">
        <f t="shared" si="46"/>
        <v>-30094.171387414215</v>
      </c>
      <c r="BA28" s="60">
        <f t="shared" si="47"/>
        <v>0.91946577463135748</v>
      </c>
      <c r="BB28" s="13">
        <f t="shared" si="48"/>
        <v>3646921.7440846702</v>
      </c>
      <c r="BC28" s="13">
        <f t="shared" si="49"/>
        <v>3612180.7177435332</v>
      </c>
      <c r="BD28" s="13">
        <f t="shared" si="50"/>
        <v>-34741.026341137011</v>
      </c>
      <c r="BE28" s="60">
        <f t="shared" si="51"/>
        <v>0.99047387666119047</v>
      </c>
    </row>
    <row r="29" spans="1:57" ht="18" hidden="1" customHeight="1" outlineLevel="2" x14ac:dyDescent="0.25">
      <c r="A29" s="80"/>
      <c r="B29" s="11"/>
      <c r="C29" s="11"/>
      <c r="D29" s="11" t="s">
        <v>201</v>
      </c>
      <c r="E29" s="12" t="s">
        <v>92</v>
      </c>
      <c r="F29" s="13">
        <f t="shared" si="100"/>
        <v>288750</v>
      </c>
      <c r="G29" s="13">
        <f t="shared" si="101"/>
        <v>283500</v>
      </c>
      <c r="H29" s="13">
        <f t="shared" si="1"/>
        <v>-5250</v>
      </c>
      <c r="I29" s="14">
        <f t="shared" si="2"/>
        <v>0.98181818181818181</v>
      </c>
      <c r="J29" s="13">
        <f t="shared" si="100"/>
        <v>274861.125</v>
      </c>
      <c r="K29" s="13">
        <f t="shared" si="90"/>
        <v>272562.28649999999</v>
      </c>
      <c r="L29" s="13">
        <f t="shared" si="16"/>
        <v>-2298.8385000000126</v>
      </c>
      <c r="M29" s="14">
        <f t="shared" si="17"/>
        <v>0.99163636363636354</v>
      </c>
      <c r="N29" s="13">
        <f t="shared" si="100"/>
        <v>250846.9425</v>
      </c>
      <c r="O29" s="13">
        <f t="shared" si="91"/>
        <v>251211.81078</v>
      </c>
      <c r="P29" s="13">
        <f t="shared" si="19"/>
        <v>364.86827999999514</v>
      </c>
      <c r="Q29" s="14">
        <f t="shared" si="20"/>
        <v>1.0014545454545454</v>
      </c>
      <c r="R29" s="13">
        <f t="shared" si="100"/>
        <v>301016.33100000001</v>
      </c>
      <c r="S29" s="13">
        <f t="shared" si="92"/>
        <v>298498.73986800003</v>
      </c>
      <c r="T29" s="13">
        <f t="shared" si="22"/>
        <v>-2517.5911319999723</v>
      </c>
      <c r="U29" s="14">
        <f t="shared" si="23"/>
        <v>0.99163636363636376</v>
      </c>
      <c r="V29" s="13">
        <f t="shared" si="100"/>
        <v>331184.18769282004</v>
      </c>
      <c r="W29" s="13">
        <f t="shared" si="93"/>
        <v>318659.40386734612</v>
      </c>
      <c r="X29" s="13">
        <f t="shared" si="25"/>
        <v>-12524.783825473918</v>
      </c>
      <c r="Y29" s="14">
        <f t="shared" si="26"/>
        <v>0.96218181818181814</v>
      </c>
      <c r="Z29" s="13">
        <f t="shared" si="100"/>
        <v>301136.74957305327</v>
      </c>
      <c r="AA29" s="13">
        <f t="shared" si="94"/>
        <v>298618.15130389686</v>
      </c>
      <c r="AB29" s="13">
        <f t="shared" si="28"/>
        <v>-2518.5982691564132</v>
      </c>
      <c r="AC29" s="14">
        <f t="shared" si="29"/>
        <v>0.99163636363636376</v>
      </c>
      <c r="AD29" s="13">
        <f t="shared" si="100"/>
        <v>256017.43038452268</v>
      </c>
      <c r="AE29" s="13">
        <f t="shared" si="95"/>
        <v>268957.94777486764</v>
      </c>
      <c r="AF29" s="13">
        <f t="shared" si="31"/>
        <v>12940.517390344961</v>
      </c>
      <c r="AG29" s="14">
        <f t="shared" si="32"/>
        <v>1.0505454545454544</v>
      </c>
      <c r="AH29" s="13">
        <f t="shared" si="100"/>
        <v>225942.91223876434</v>
      </c>
      <c r="AI29" s="13">
        <f t="shared" si="96"/>
        <v>228489.90506763771</v>
      </c>
      <c r="AJ29" s="13">
        <f t="shared" si="34"/>
        <v>2546.9928288733645</v>
      </c>
      <c r="AK29" s="14">
        <f t="shared" si="35"/>
        <v>1.0112727272727273</v>
      </c>
      <c r="AL29" s="13">
        <f t="shared" si="100"/>
        <v>225988.10082121214</v>
      </c>
      <c r="AM29" s="13">
        <f t="shared" si="97"/>
        <v>215222.84947300164</v>
      </c>
      <c r="AN29" s="13">
        <f t="shared" si="37"/>
        <v>-10765.251348210499</v>
      </c>
      <c r="AO29" s="14">
        <f t="shared" si="38"/>
        <v>0.95236363636363619</v>
      </c>
      <c r="AP29" s="13">
        <f t="shared" si="100"/>
        <v>301377.7312551685</v>
      </c>
      <c r="AQ29" s="13">
        <f t="shared" si="98"/>
        <v>322528.9683941676</v>
      </c>
      <c r="AR29" s="13">
        <f t="shared" si="40"/>
        <v>21151.237138999102</v>
      </c>
      <c r="AS29" s="14">
        <f t="shared" si="41"/>
        <v>1.0701818181818181</v>
      </c>
      <c r="AT29" s="13">
        <f t="shared" si="100"/>
        <v>331581.8074815615</v>
      </c>
      <c r="AU29" s="13">
        <f t="shared" si="99"/>
        <v>319041.98639862239</v>
      </c>
      <c r="AV29" s="13">
        <f t="shared" si="43"/>
        <v>-12539.821082939103</v>
      </c>
      <c r="AW29" s="14">
        <f t="shared" si="44"/>
        <v>0.96218181818181803</v>
      </c>
      <c r="AX29" s="13">
        <f t="shared" si="100"/>
        <v>346723.03856319672</v>
      </c>
      <c r="AY29" s="13">
        <f t="shared" si="100"/>
        <v>323398.03415076347</v>
      </c>
      <c r="AZ29" s="13">
        <f t="shared" si="46"/>
        <v>-23325.004412433249</v>
      </c>
      <c r="BA29" s="60">
        <f t="shared" si="47"/>
        <v>0.93272727272727274</v>
      </c>
      <c r="BB29" s="13">
        <f t="shared" si="48"/>
        <v>3435426.3565102993</v>
      </c>
      <c r="BC29" s="13">
        <f t="shared" si="49"/>
        <v>3400690.0835783035</v>
      </c>
      <c r="BD29" s="13">
        <f t="shared" si="50"/>
        <v>-34736.272931995802</v>
      </c>
      <c r="BE29" s="60">
        <f t="shared" si="51"/>
        <v>0.98988880292364034</v>
      </c>
    </row>
    <row r="30" spans="1:57" ht="18" hidden="1" customHeight="1" outlineLevel="2" x14ac:dyDescent="0.25">
      <c r="A30" s="80"/>
      <c r="B30" s="11"/>
      <c r="C30" s="11"/>
      <c r="D30" s="11" t="s">
        <v>202</v>
      </c>
      <c r="E30" s="12" t="s">
        <v>91</v>
      </c>
      <c r="F30" s="13">
        <f t="shared" si="100"/>
        <v>13200</v>
      </c>
      <c r="G30" s="13">
        <f t="shared" si="101"/>
        <v>12960</v>
      </c>
      <c r="H30" s="13">
        <f t="shared" si="1"/>
        <v>-240</v>
      </c>
      <c r="I30" s="14">
        <f t="shared" si="2"/>
        <v>0.98181818181818181</v>
      </c>
      <c r="J30" s="13">
        <f t="shared" si="100"/>
        <v>17085.75</v>
      </c>
      <c r="K30" s="13">
        <f t="shared" si="90"/>
        <v>16942.851000000002</v>
      </c>
      <c r="L30" s="13">
        <f t="shared" si="16"/>
        <v>-142.89899999999761</v>
      </c>
      <c r="M30" s="14">
        <f t="shared" si="17"/>
        <v>0.99163636363636376</v>
      </c>
      <c r="N30" s="13">
        <f t="shared" si="100"/>
        <v>15570.555000000008</v>
      </c>
      <c r="O30" s="13">
        <f t="shared" si="91"/>
        <v>13907.75508000001</v>
      </c>
      <c r="P30" s="13">
        <f t="shared" si="19"/>
        <v>-1662.7999199999977</v>
      </c>
      <c r="Q30" s="14">
        <f t="shared" si="20"/>
        <v>0.89320869294639804</v>
      </c>
      <c r="R30" s="13">
        <f t="shared" si="100"/>
        <v>16704.665999999997</v>
      </c>
      <c r="S30" s="13">
        <f t="shared" si="92"/>
        <v>17219.434248000005</v>
      </c>
      <c r="T30" s="13">
        <f t="shared" si="22"/>
        <v>514.76824800000759</v>
      </c>
      <c r="U30" s="14">
        <f t="shared" si="23"/>
        <v>1.0308158360065389</v>
      </c>
      <c r="V30" s="13">
        <f t="shared" si="100"/>
        <v>22024.053626520006</v>
      </c>
      <c r="W30" s="13">
        <f t="shared" si="93"/>
        <v>23286.775962098895</v>
      </c>
      <c r="X30" s="13">
        <f t="shared" si="25"/>
        <v>1262.7223355788883</v>
      </c>
      <c r="Y30" s="14">
        <f t="shared" si="26"/>
        <v>1.057333784097692</v>
      </c>
      <c r="Z30" s="13">
        <f t="shared" si="100"/>
        <v>17399.071306586644</v>
      </c>
      <c r="AA30" s="13">
        <f t="shared" si="94"/>
        <v>22489.391801113379</v>
      </c>
      <c r="AB30" s="13">
        <f t="shared" si="28"/>
        <v>5090.3204945267353</v>
      </c>
      <c r="AC30" s="14">
        <f t="shared" si="29"/>
        <v>1.2925627698646036</v>
      </c>
      <c r="AD30" s="13">
        <f t="shared" si="100"/>
        <v>17608.837252720768</v>
      </c>
      <c r="AE30" s="13">
        <f t="shared" si="95"/>
        <v>16141.459935676474</v>
      </c>
      <c r="AF30" s="13">
        <f t="shared" si="31"/>
        <v>-1467.3773170442946</v>
      </c>
      <c r="AG30" s="14">
        <f t="shared" si="32"/>
        <v>0.91666813112162937</v>
      </c>
      <c r="AH30" s="13">
        <f t="shared" si="100"/>
        <v>13570.117782504101</v>
      </c>
      <c r="AI30" s="13">
        <f t="shared" si="96"/>
        <v>14223.670019325058</v>
      </c>
      <c r="AJ30" s="13">
        <f t="shared" si="34"/>
        <v>653.55223682095675</v>
      </c>
      <c r="AK30" s="14">
        <f t="shared" si="35"/>
        <v>1.0481611322241859</v>
      </c>
      <c r="AL30" s="13">
        <f t="shared" si="100"/>
        <v>16058.028806060611</v>
      </c>
      <c r="AM30" s="13">
        <f t="shared" si="97"/>
        <v>11993.142706571911</v>
      </c>
      <c r="AN30" s="13">
        <f t="shared" si="37"/>
        <v>-4064.8860994887</v>
      </c>
      <c r="AO30" s="14">
        <f t="shared" si="38"/>
        <v>0.74686269724746457</v>
      </c>
      <c r="AP30" s="13">
        <f t="shared" si="100"/>
        <v>16807.923215762421</v>
      </c>
      <c r="AQ30" s="13">
        <f t="shared" si="98"/>
        <v>22931.773826905031</v>
      </c>
      <c r="AR30" s="13">
        <f t="shared" si="40"/>
        <v>6123.8506111426104</v>
      </c>
      <c r="AS30" s="14">
        <f t="shared" si="41"/>
        <v>1.3643430858489216</v>
      </c>
      <c r="AT30" s="13">
        <f t="shared" si="100"/>
        <v>18507.659280446125</v>
      </c>
      <c r="AU30" s="13">
        <f t="shared" si="99"/>
        <v>19204.821256749259</v>
      </c>
      <c r="AV30" s="13">
        <f t="shared" si="43"/>
        <v>697.161976303134</v>
      </c>
      <c r="AW30" s="14">
        <f t="shared" si="44"/>
        <v>1.037668835682517</v>
      </c>
      <c r="AX30" s="13">
        <f t="shared" si="100"/>
        <v>26958.725303770494</v>
      </c>
      <c r="AY30" s="13">
        <f t="shared" si="100"/>
        <v>20189.558328789572</v>
      </c>
      <c r="AZ30" s="13">
        <f t="shared" si="46"/>
        <v>-6769.1669749809225</v>
      </c>
      <c r="BA30" s="60">
        <f t="shared" si="47"/>
        <v>0.74890626694303775</v>
      </c>
      <c r="BB30" s="13">
        <f t="shared" si="48"/>
        <v>211495.38757437118</v>
      </c>
      <c r="BC30" s="13">
        <f t="shared" si="49"/>
        <v>211490.6341652296</v>
      </c>
      <c r="BD30" s="13">
        <f t="shared" si="50"/>
        <v>-4.7534091415873263</v>
      </c>
      <c r="BE30" s="60">
        <f t="shared" si="51"/>
        <v>0.99997752476214208</v>
      </c>
    </row>
    <row r="31" spans="1:57" ht="18" customHeight="1" x14ac:dyDescent="0.25">
      <c r="A31" s="80" t="s">
        <v>127</v>
      </c>
      <c r="B31" s="7" t="s">
        <v>220</v>
      </c>
      <c r="C31" s="7"/>
      <c r="D31" s="7"/>
      <c r="E31" s="8"/>
      <c r="F31" s="19">
        <f>F23/F7</f>
        <v>0.34185301641441052</v>
      </c>
      <c r="G31" s="19">
        <f>G23/G7</f>
        <v>0.34018927444794944</v>
      </c>
      <c r="H31" s="19">
        <f t="shared" ref="H31" si="102">G31-F31</f>
        <v>-1.6637419664610742E-3</v>
      </c>
      <c r="I31" s="10">
        <f t="shared" ref="I31" si="103">IF(F31=0,0,G31/F31)</f>
        <v>0.99513316575669997</v>
      </c>
      <c r="J31" s="19">
        <f t="shared" ref="J31" si="104">J23/J7</f>
        <v>0.38532187383919009</v>
      </c>
      <c r="K31" s="19">
        <f>K23/K7</f>
        <v>0.38376539507735324</v>
      </c>
      <c r="L31" s="19">
        <f t="shared" si="16"/>
        <v>-1.5564787618368436E-3</v>
      </c>
      <c r="M31" s="10">
        <f t="shared" si="17"/>
        <v>0.99596057512559899</v>
      </c>
      <c r="N31" s="19">
        <f t="shared" ref="N31" si="105">N23/N7</f>
        <v>0.3729305749542709</v>
      </c>
      <c r="O31" s="19">
        <f>O23/O7</f>
        <v>0.35267033200253778</v>
      </c>
      <c r="P31" s="19">
        <f t="shared" si="19"/>
        <v>-2.0260242951733121E-2</v>
      </c>
      <c r="Q31" s="10">
        <f t="shared" si="20"/>
        <v>0.94567288307155439</v>
      </c>
      <c r="R31" s="19">
        <f t="shared" ref="R31" si="106">R23/R7</f>
        <v>0.34191321585054579</v>
      </c>
      <c r="S31" s="19">
        <f>S23/S7</f>
        <v>0.346474198323796</v>
      </c>
      <c r="T31" s="19">
        <f t="shared" si="22"/>
        <v>4.560982473250208E-3</v>
      </c>
      <c r="U31" s="10">
        <f t="shared" si="23"/>
        <v>1.0133395910476999</v>
      </c>
      <c r="V31" s="19">
        <f t="shared" ref="V31" si="107">V23/V7</f>
        <v>0.37295783715726144</v>
      </c>
      <c r="W31" s="19">
        <f>W23/W7</f>
        <v>0.39004375702930277</v>
      </c>
      <c r="X31" s="19">
        <f t="shared" si="25"/>
        <v>1.7085919872041333E-2</v>
      </c>
      <c r="Y31" s="10">
        <f t="shared" si="26"/>
        <v>1.0458119341378442</v>
      </c>
      <c r="Z31" s="19">
        <f t="shared" ref="Z31" si="108">Z23/Z7</f>
        <v>0.34812264741016863</v>
      </c>
      <c r="AA31" s="19">
        <f>AA23/AA7</f>
        <v>0.39626820059142559</v>
      </c>
      <c r="AB31" s="19">
        <f t="shared" si="28"/>
        <v>4.8145553181256961E-2</v>
      </c>
      <c r="AC31" s="10">
        <f t="shared" si="29"/>
        <v>1.1383005487848379</v>
      </c>
      <c r="AD31" s="19">
        <f t="shared" ref="AD31" si="109">AD23/AD7</f>
        <v>0.3791672389271164</v>
      </c>
      <c r="AE31" s="19">
        <f>AE23/AE7</f>
        <v>0.3526992244660504</v>
      </c>
      <c r="AF31" s="19">
        <f t="shared" si="31"/>
        <v>-2.6468014461066003E-2</v>
      </c>
      <c r="AG31" s="10">
        <f t="shared" si="32"/>
        <v>0.93019435292996477</v>
      </c>
      <c r="AH31" s="19">
        <f t="shared" ref="AH31" si="110">AH23/AH7</f>
        <v>0.35433206795381278</v>
      </c>
      <c r="AI31" s="19">
        <f>AI23/AI7</f>
        <v>0.35892367880701731</v>
      </c>
      <c r="AJ31" s="19">
        <f t="shared" si="34"/>
        <v>4.5916108532045308E-3</v>
      </c>
      <c r="AK31" s="10">
        <f t="shared" si="35"/>
        <v>1.0129584964739997</v>
      </c>
      <c r="AL31" s="19">
        <f t="shared" ref="AL31" si="111">AL23/AL7</f>
        <v>0.38537662969398362</v>
      </c>
      <c r="AM31" s="19">
        <f>AM23/AM7</f>
        <v>0.34025144232276738</v>
      </c>
      <c r="AN31" s="19">
        <f t="shared" si="37"/>
        <v>-4.5125187371216235E-2</v>
      </c>
      <c r="AO31" s="10">
        <f t="shared" si="38"/>
        <v>0.88290626910342529</v>
      </c>
      <c r="AP31" s="19">
        <f t="shared" ref="AP31" si="112">AP23/AP7</f>
        <v>0.34191491517783706</v>
      </c>
      <c r="AQ31" s="19">
        <f>AQ23/AQ7</f>
        <v>0.38382090822181358</v>
      </c>
      <c r="AR31" s="19">
        <f t="shared" si="40"/>
        <v>4.1905993043976519E-2</v>
      </c>
      <c r="AS31" s="10">
        <f t="shared" si="41"/>
        <v>1.1225626352748617</v>
      </c>
      <c r="AT31" s="19">
        <f t="shared" ref="AT31" si="113">AT23/AT7</f>
        <v>0.34191519820087013</v>
      </c>
      <c r="AU31" s="19">
        <f>AU23/AU7</f>
        <v>0.35270034528311062</v>
      </c>
      <c r="AV31" s="19">
        <f t="shared" si="43"/>
        <v>1.0785147082240487E-2</v>
      </c>
      <c r="AW31" s="10">
        <f t="shared" si="44"/>
        <v>1.0315433392226816</v>
      </c>
      <c r="AX31" s="19">
        <f t="shared" ref="AX31" si="114">AX23/AX7</f>
        <v>0.40400396829756241</v>
      </c>
      <c r="AY31" s="19">
        <f>AY23/AY7</f>
        <v>0.35892478852041615</v>
      </c>
      <c r="AZ31" s="19">
        <f t="shared" si="46"/>
        <v>-4.5079179777146261E-2</v>
      </c>
      <c r="BA31" s="59">
        <f t="shared" si="47"/>
        <v>0.88841896784552388</v>
      </c>
      <c r="BB31" s="19">
        <f t="shared" ref="BB31" si="115">BB23/BB7</f>
        <v>0.36390212103750535</v>
      </c>
      <c r="BC31" s="19">
        <f>BC23/BC7</f>
        <v>0.36409710632929715</v>
      </c>
      <c r="BD31" s="19">
        <f t="shared" si="50"/>
        <v>1.949852917917938E-4</v>
      </c>
      <c r="BE31" s="59">
        <f t="shared" si="51"/>
        <v>1.0005358179590595</v>
      </c>
    </row>
    <row r="32" spans="1:57" ht="18" customHeight="1" x14ac:dyDescent="0.25">
      <c r="A32" s="80"/>
      <c r="B32" s="11"/>
      <c r="C32" s="11"/>
      <c r="D32" s="11"/>
      <c r="E32" s="12"/>
      <c r="F32" s="13"/>
      <c r="G32" s="13"/>
      <c r="H32" s="13"/>
      <c r="I32" s="14"/>
      <c r="J32" s="13"/>
      <c r="K32" s="13"/>
      <c r="L32" s="13"/>
      <c r="M32" s="14"/>
      <c r="N32" s="13"/>
      <c r="O32" s="13"/>
      <c r="P32" s="13"/>
      <c r="Q32" s="14"/>
      <c r="R32" s="13"/>
      <c r="S32" s="13"/>
      <c r="T32" s="13"/>
      <c r="U32" s="14"/>
      <c r="V32" s="13"/>
      <c r="W32" s="13"/>
      <c r="X32" s="13"/>
      <c r="Y32" s="14"/>
      <c r="Z32" s="13"/>
      <c r="AA32" s="13"/>
      <c r="AB32" s="13"/>
      <c r="AC32" s="14"/>
      <c r="AD32" s="13"/>
      <c r="AE32" s="13"/>
      <c r="AF32" s="13"/>
      <c r="AG32" s="14"/>
      <c r="AH32" s="13"/>
      <c r="AI32" s="13"/>
      <c r="AJ32" s="13"/>
      <c r="AK32" s="14"/>
      <c r="AL32" s="13"/>
      <c r="AM32" s="13"/>
      <c r="AN32" s="13"/>
      <c r="AO32" s="14"/>
      <c r="AP32" s="13"/>
      <c r="AQ32" s="13"/>
      <c r="AR32" s="13"/>
      <c r="AS32" s="14"/>
      <c r="AT32" s="13"/>
      <c r="AU32" s="13"/>
      <c r="AV32" s="13"/>
      <c r="AW32" s="14"/>
      <c r="AX32" s="13"/>
      <c r="AY32" s="13"/>
      <c r="AZ32" s="13"/>
      <c r="BA32" s="60"/>
      <c r="BB32" s="13"/>
      <c r="BC32" s="13"/>
      <c r="BD32" s="13"/>
      <c r="BE32" s="60"/>
    </row>
    <row r="33" spans="1:57" ht="18" customHeight="1" x14ac:dyDescent="0.25">
      <c r="A33" s="80" t="s">
        <v>120</v>
      </c>
      <c r="B33" s="7" t="s">
        <v>14</v>
      </c>
      <c r="C33" s="7"/>
      <c r="D33" s="7"/>
      <c r="E33" s="8" t="s">
        <v>55</v>
      </c>
      <c r="F33" s="9">
        <f>F34+F35+F39+F43+F44</f>
        <v>792767</v>
      </c>
      <c r="G33" s="9">
        <f>G34+G35+G39+G43+G44</f>
        <v>728934</v>
      </c>
      <c r="H33" s="9">
        <f t="shared" ref="H33:H59" si="116">G33-F33</f>
        <v>-63833</v>
      </c>
      <c r="I33" s="10">
        <f t="shared" ref="I33:I59" si="117">IF(F33=0,0,G33/F33)</f>
        <v>0.91948075537957563</v>
      </c>
      <c r="J33" s="9">
        <f t="shared" ref="J33:AY33" si="118">J34+J35+J39+J43+J44</f>
        <v>761706</v>
      </c>
      <c r="K33" s="9">
        <f>K34+K35+K39+K43+K44</f>
        <v>754883</v>
      </c>
      <c r="L33" s="9">
        <f t="shared" ref="L33:L59" si="119">K33-J33</f>
        <v>-6823</v>
      </c>
      <c r="M33" s="10">
        <f t="shared" ref="M33:M59" si="120">IF(J33=0,0,K33/J33)</f>
        <v>0.9910424757058498</v>
      </c>
      <c r="N33" s="9">
        <f t="shared" si="118"/>
        <v>759055</v>
      </c>
      <c r="O33" s="9">
        <f>O34+O35+O39+O43+O44</f>
        <v>723335</v>
      </c>
      <c r="P33" s="9">
        <f t="shared" ref="P33:P59" si="121">O33-N33</f>
        <v>-35720</v>
      </c>
      <c r="Q33" s="10">
        <f t="shared" ref="Q33:Q59" si="122">IF(N33=0,0,O33/N33)</f>
        <v>0.95294148645355081</v>
      </c>
      <c r="R33" s="9">
        <f t="shared" si="118"/>
        <v>810495</v>
      </c>
      <c r="S33" s="9">
        <f>S34+S35+S39+S43+S44</f>
        <v>772366</v>
      </c>
      <c r="T33" s="9">
        <f t="shared" ref="T33:T59" si="123">S33-R33</f>
        <v>-38129</v>
      </c>
      <c r="U33" s="10">
        <f t="shared" ref="U33:U59" si="124">IF(R33=0,0,S33/R33)</f>
        <v>0.95295590966014598</v>
      </c>
      <c r="V33" s="9">
        <f t="shared" si="118"/>
        <v>775532</v>
      </c>
      <c r="W33" s="9">
        <f>W34+W35+W39+W43+W44</f>
        <v>726950</v>
      </c>
      <c r="X33" s="9">
        <f t="shared" ref="X33:X59" si="125">W33-V33</f>
        <v>-48582</v>
      </c>
      <c r="Y33" s="10">
        <f t="shared" ref="Y33:Y59" si="126">IF(V33=0,0,W33/V33)</f>
        <v>0.93735655008432917</v>
      </c>
      <c r="Z33" s="9">
        <f t="shared" si="118"/>
        <v>739081</v>
      </c>
      <c r="AA33" s="9">
        <f>AA34+AA35+AA39+AA43+AA44</f>
        <v>740147</v>
      </c>
      <c r="AB33" s="9">
        <f t="shared" ref="AB33:AB59" si="127">AA33-Z33</f>
        <v>1066</v>
      </c>
      <c r="AC33" s="10">
        <f t="shared" ref="AC33:AC59" si="128">IF(Z33=0,0,AA33/Z33)</f>
        <v>1.0014423317606596</v>
      </c>
      <c r="AD33" s="9">
        <f t="shared" si="118"/>
        <v>774236</v>
      </c>
      <c r="AE33" s="9">
        <f>AE34+AE35+AE39+AE43+AE44</f>
        <v>735957</v>
      </c>
      <c r="AF33" s="9">
        <f t="shared" ref="AF33:AF59" si="129">AE33-AD33</f>
        <v>-38279</v>
      </c>
      <c r="AG33" s="10">
        <f t="shared" ref="AG33:AG59" si="130">IF(AD33=0,0,AE33/AD33)</f>
        <v>0.95055900268135296</v>
      </c>
      <c r="AH33" s="9">
        <f t="shared" si="118"/>
        <v>790761</v>
      </c>
      <c r="AI33" s="9">
        <f>AI34+AI35+AI39+AI43+AI44</f>
        <v>738918</v>
      </c>
      <c r="AJ33" s="9">
        <f t="shared" ref="AJ33:AJ59" si="131">AI33-AH33</f>
        <v>-51843</v>
      </c>
      <c r="AK33" s="10">
        <f t="shared" ref="AK33:AK59" si="132">IF(AH33=0,0,AI33/AH33)</f>
        <v>0.93443910359767368</v>
      </c>
      <c r="AL33" s="9">
        <f t="shared" si="118"/>
        <v>766670</v>
      </c>
      <c r="AM33" s="9">
        <f>AM34+AM35+AM39+AM43+AM44</f>
        <v>724805</v>
      </c>
      <c r="AN33" s="9">
        <f t="shared" ref="AN33:AN59" si="133">AM33-AL33</f>
        <v>-41865</v>
      </c>
      <c r="AO33" s="10">
        <f t="shared" ref="AO33:AO59" si="134">IF(AL33=0,0,AM33/AL33)</f>
        <v>0.94539371567949704</v>
      </c>
      <c r="AP33" s="9">
        <f t="shared" si="118"/>
        <v>735599</v>
      </c>
      <c r="AQ33" s="9">
        <f>AQ34+AQ35+AQ39+AQ43+AQ44</f>
        <v>730985</v>
      </c>
      <c r="AR33" s="9">
        <f t="shared" ref="AR33:AR59" si="135">AQ33-AP33</f>
        <v>-4614</v>
      </c>
      <c r="AS33" s="10">
        <f t="shared" ref="AS33:AS59" si="136">IF(AP33=0,0,AQ33/AP33)</f>
        <v>0.99372756080418811</v>
      </c>
      <c r="AT33" s="9">
        <f t="shared" si="118"/>
        <v>797715</v>
      </c>
      <c r="AU33" s="9">
        <f>AU34+AU35+AU39+AU43+AU44</f>
        <v>757154</v>
      </c>
      <c r="AV33" s="9">
        <f t="shared" ref="AV33:AV59" si="137">AU33-AT33</f>
        <v>-40561</v>
      </c>
      <c r="AW33" s="10">
        <f t="shared" ref="AW33:AW59" si="138">IF(AT33=0,0,AU33/AT33)</f>
        <v>0.94915351974075957</v>
      </c>
      <c r="AX33" s="9">
        <f t="shared" si="118"/>
        <v>795627</v>
      </c>
      <c r="AY33" s="9">
        <f t="shared" si="118"/>
        <v>753892</v>
      </c>
      <c r="AZ33" s="9">
        <f t="shared" ref="AZ33:AZ59" si="139">AY33-AX33</f>
        <v>-41735</v>
      </c>
      <c r="BA33" s="59">
        <f t="shared" ref="BA33:BA59" si="140">IF(AX33=0,0,AY33/AX33)</f>
        <v>0.94754451520624616</v>
      </c>
      <c r="BB33" s="9">
        <f t="shared" ref="BB33:BB59" si="141">F33+J33+N33+R33+V33+Z33+AD33+AH33+AL33+AP33+AT33+AX33</f>
        <v>9299244</v>
      </c>
      <c r="BC33" s="9">
        <f t="shared" ref="BC33:BC59" si="142">G33+K33+O33+S33+W33+AA33+AE33+AI33+AM33+AQ33+AU33+AY33</f>
        <v>8888326</v>
      </c>
      <c r="BD33" s="9">
        <f t="shared" ref="BD33:BD59" si="143">BC33-BB33</f>
        <v>-410918</v>
      </c>
      <c r="BE33" s="59">
        <f t="shared" ref="BE33:BE59" si="144">IF(BB33=0,0,BC33/BB33)</f>
        <v>0.95581167673415168</v>
      </c>
    </row>
    <row r="34" spans="1:57" ht="18" customHeight="1" outlineLevel="1" x14ac:dyDescent="0.25">
      <c r="A34" s="80"/>
      <c r="B34" s="11"/>
      <c r="C34" s="11" t="s">
        <v>203</v>
      </c>
      <c r="D34" s="11"/>
      <c r="E34" s="12" t="s">
        <v>56</v>
      </c>
      <c r="F34" s="13">
        <v>150000</v>
      </c>
      <c r="G34" s="13">
        <v>150000</v>
      </c>
      <c r="H34" s="13">
        <f t="shared" si="116"/>
        <v>0</v>
      </c>
      <c r="I34" s="14">
        <f t="shared" si="117"/>
        <v>1</v>
      </c>
      <c r="J34" s="13">
        <v>150000</v>
      </c>
      <c r="K34" s="13">
        <v>150000</v>
      </c>
      <c r="L34" s="13">
        <f t="shared" si="119"/>
        <v>0</v>
      </c>
      <c r="M34" s="14">
        <f t="shared" si="120"/>
        <v>1</v>
      </c>
      <c r="N34" s="13">
        <v>150000</v>
      </c>
      <c r="O34" s="13">
        <v>150000</v>
      </c>
      <c r="P34" s="13">
        <f t="shared" si="121"/>
        <v>0</v>
      </c>
      <c r="Q34" s="14">
        <f t="shared" si="122"/>
        <v>1</v>
      </c>
      <c r="R34" s="13">
        <v>150000</v>
      </c>
      <c r="S34" s="13">
        <v>150000</v>
      </c>
      <c r="T34" s="13">
        <f t="shared" si="123"/>
        <v>0</v>
      </c>
      <c r="U34" s="14">
        <f t="shared" si="124"/>
        <v>1</v>
      </c>
      <c r="V34" s="13">
        <v>150000</v>
      </c>
      <c r="W34" s="13">
        <v>150000</v>
      </c>
      <c r="X34" s="13">
        <f t="shared" si="125"/>
        <v>0</v>
      </c>
      <c r="Y34" s="14">
        <f t="shared" si="126"/>
        <v>1</v>
      </c>
      <c r="Z34" s="13">
        <v>150000</v>
      </c>
      <c r="AA34" s="13">
        <v>160000</v>
      </c>
      <c r="AB34" s="13">
        <f t="shared" si="127"/>
        <v>10000</v>
      </c>
      <c r="AC34" s="14">
        <f t="shared" si="128"/>
        <v>1.0666666666666667</v>
      </c>
      <c r="AD34" s="13">
        <v>150000</v>
      </c>
      <c r="AE34" s="13">
        <v>160000</v>
      </c>
      <c r="AF34" s="13">
        <f t="shared" si="129"/>
        <v>10000</v>
      </c>
      <c r="AG34" s="14">
        <f t="shared" si="130"/>
        <v>1.0666666666666667</v>
      </c>
      <c r="AH34" s="13">
        <v>150000</v>
      </c>
      <c r="AI34" s="13">
        <v>160000</v>
      </c>
      <c r="AJ34" s="13">
        <f t="shared" si="131"/>
        <v>10000</v>
      </c>
      <c r="AK34" s="14">
        <f t="shared" si="132"/>
        <v>1.0666666666666667</v>
      </c>
      <c r="AL34" s="13">
        <v>150000</v>
      </c>
      <c r="AM34" s="13">
        <v>160000</v>
      </c>
      <c r="AN34" s="13">
        <f t="shared" si="133"/>
        <v>10000</v>
      </c>
      <c r="AO34" s="14">
        <f t="shared" si="134"/>
        <v>1.0666666666666667</v>
      </c>
      <c r="AP34" s="13">
        <v>150000</v>
      </c>
      <c r="AQ34" s="13">
        <v>160000</v>
      </c>
      <c r="AR34" s="13">
        <f t="shared" si="135"/>
        <v>10000</v>
      </c>
      <c r="AS34" s="14">
        <f t="shared" si="136"/>
        <v>1.0666666666666667</v>
      </c>
      <c r="AT34" s="13">
        <v>150000</v>
      </c>
      <c r="AU34" s="13">
        <v>160000</v>
      </c>
      <c r="AV34" s="13">
        <f t="shared" si="137"/>
        <v>10000</v>
      </c>
      <c r="AW34" s="14">
        <f t="shared" si="138"/>
        <v>1.0666666666666667</v>
      </c>
      <c r="AX34" s="13">
        <v>150000</v>
      </c>
      <c r="AY34" s="13">
        <v>160000</v>
      </c>
      <c r="AZ34" s="13">
        <f t="shared" si="139"/>
        <v>10000</v>
      </c>
      <c r="BA34" s="60">
        <f t="shared" si="140"/>
        <v>1.0666666666666667</v>
      </c>
      <c r="BB34" s="13">
        <f t="shared" si="141"/>
        <v>1800000</v>
      </c>
      <c r="BC34" s="13">
        <f t="shared" si="142"/>
        <v>1870000</v>
      </c>
      <c r="BD34" s="13">
        <f t="shared" si="143"/>
        <v>70000</v>
      </c>
      <c r="BE34" s="60">
        <f t="shared" si="144"/>
        <v>1.038888888888889</v>
      </c>
    </row>
    <row r="35" spans="1:57" ht="18" customHeight="1" outlineLevel="1" collapsed="1" x14ac:dyDescent="0.25">
      <c r="A35" s="80"/>
      <c r="B35" s="11"/>
      <c r="C35" s="11" t="s">
        <v>32</v>
      </c>
      <c r="D35" s="11"/>
      <c r="E35" s="12" t="s">
        <v>57</v>
      </c>
      <c r="F35" s="13">
        <f>SUM(F36:F38)</f>
        <v>457600</v>
      </c>
      <c r="G35" s="13">
        <f>SUM(G36:G38)</f>
        <v>400400</v>
      </c>
      <c r="H35" s="13">
        <f t="shared" si="116"/>
        <v>-57200</v>
      </c>
      <c r="I35" s="14">
        <f t="shared" si="117"/>
        <v>0.875</v>
      </c>
      <c r="J35" s="13">
        <f t="shared" ref="J35:AY35" si="145">SUM(J36:J38)</f>
        <v>457600</v>
      </c>
      <c r="K35" s="13">
        <f>SUM(K36:K38)</f>
        <v>400400</v>
      </c>
      <c r="L35" s="13">
        <f t="shared" si="119"/>
        <v>-57200</v>
      </c>
      <c r="M35" s="14">
        <f t="shared" si="120"/>
        <v>0.875</v>
      </c>
      <c r="N35" s="13">
        <f t="shared" si="145"/>
        <v>457600</v>
      </c>
      <c r="O35" s="13">
        <f>SUM(O36:O38)</f>
        <v>400400</v>
      </c>
      <c r="P35" s="13">
        <f t="shared" si="121"/>
        <v>-57200</v>
      </c>
      <c r="Q35" s="14">
        <f t="shared" si="122"/>
        <v>0.875</v>
      </c>
      <c r="R35" s="13">
        <f t="shared" si="145"/>
        <v>457600</v>
      </c>
      <c r="S35" s="13">
        <f>SUM(S36:S38)</f>
        <v>400400</v>
      </c>
      <c r="T35" s="13">
        <f t="shared" si="123"/>
        <v>-57200</v>
      </c>
      <c r="U35" s="14">
        <f t="shared" si="124"/>
        <v>0.875</v>
      </c>
      <c r="V35" s="13">
        <f t="shared" si="145"/>
        <v>457600</v>
      </c>
      <c r="W35" s="13">
        <f>SUM(W36:W38)</f>
        <v>400400</v>
      </c>
      <c r="X35" s="13">
        <f t="shared" si="125"/>
        <v>-57200</v>
      </c>
      <c r="Y35" s="14">
        <f t="shared" si="126"/>
        <v>0.875</v>
      </c>
      <c r="Z35" s="13">
        <f t="shared" si="145"/>
        <v>457600</v>
      </c>
      <c r="AA35" s="13">
        <f>SUM(AA36:AA38)</f>
        <v>400400</v>
      </c>
      <c r="AB35" s="13">
        <f t="shared" si="127"/>
        <v>-57200</v>
      </c>
      <c r="AC35" s="14">
        <f t="shared" si="128"/>
        <v>0.875</v>
      </c>
      <c r="AD35" s="13">
        <f t="shared" si="145"/>
        <v>457600</v>
      </c>
      <c r="AE35" s="13">
        <f>SUM(AE36:AE38)</f>
        <v>400400</v>
      </c>
      <c r="AF35" s="13">
        <f t="shared" si="129"/>
        <v>-57200</v>
      </c>
      <c r="AG35" s="14">
        <f t="shared" si="130"/>
        <v>0.875</v>
      </c>
      <c r="AH35" s="13">
        <f t="shared" si="145"/>
        <v>457600</v>
      </c>
      <c r="AI35" s="13">
        <f>SUM(AI36:AI38)</f>
        <v>400400</v>
      </c>
      <c r="AJ35" s="13">
        <f t="shared" si="131"/>
        <v>-57200</v>
      </c>
      <c r="AK35" s="14">
        <f t="shared" si="132"/>
        <v>0.875</v>
      </c>
      <c r="AL35" s="13">
        <f t="shared" si="145"/>
        <v>457600</v>
      </c>
      <c r="AM35" s="13">
        <f>SUM(AM36:AM38)</f>
        <v>400400</v>
      </c>
      <c r="AN35" s="13">
        <f t="shared" si="133"/>
        <v>-57200</v>
      </c>
      <c r="AO35" s="14">
        <f t="shared" si="134"/>
        <v>0.875</v>
      </c>
      <c r="AP35" s="13">
        <f t="shared" si="145"/>
        <v>457600</v>
      </c>
      <c r="AQ35" s="13">
        <f>SUM(AQ36:AQ38)</f>
        <v>400400</v>
      </c>
      <c r="AR35" s="13">
        <f t="shared" si="135"/>
        <v>-57200</v>
      </c>
      <c r="AS35" s="14">
        <f t="shared" si="136"/>
        <v>0.875</v>
      </c>
      <c r="AT35" s="13">
        <f t="shared" si="145"/>
        <v>457600</v>
      </c>
      <c r="AU35" s="13">
        <f>SUM(AU36:AU38)</f>
        <v>400400</v>
      </c>
      <c r="AV35" s="13">
        <f t="shared" si="137"/>
        <v>-57200</v>
      </c>
      <c r="AW35" s="14">
        <f t="shared" si="138"/>
        <v>0.875</v>
      </c>
      <c r="AX35" s="13">
        <f t="shared" si="145"/>
        <v>457600</v>
      </c>
      <c r="AY35" s="13">
        <f t="shared" si="145"/>
        <v>400400</v>
      </c>
      <c r="AZ35" s="13">
        <f t="shared" si="139"/>
        <v>-57200</v>
      </c>
      <c r="BA35" s="60">
        <f t="shared" si="140"/>
        <v>0.875</v>
      </c>
      <c r="BB35" s="13">
        <f t="shared" si="141"/>
        <v>5491200</v>
      </c>
      <c r="BC35" s="13">
        <f t="shared" si="142"/>
        <v>4804800</v>
      </c>
      <c r="BD35" s="13">
        <f t="shared" si="143"/>
        <v>-686400</v>
      </c>
      <c r="BE35" s="60">
        <f t="shared" si="144"/>
        <v>0.875</v>
      </c>
    </row>
    <row r="36" spans="1:57" ht="18" hidden="1" customHeight="1" outlineLevel="2" x14ac:dyDescent="0.25">
      <c r="A36" s="80"/>
      <c r="B36" s="11"/>
      <c r="C36" s="11"/>
      <c r="D36" s="11" t="s">
        <v>37</v>
      </c>
      <c r="E36" s="12" t="s">
        <v>93</v>
      </c>
      <c r="F36" s="13">
        <v>320000</v>
      </c>
      <c r="G36" s="13">
        <v>280000</v>
      </c>
      <c r="H36" s="13">
        <f t="shared" si="116"/>
        <v>-40000</v>
      </c>
      <c r="I36" s="14">
        <f t="shared" si="117"/>
        <v>0.875</v>
      </c>
      <c r="J36" s="13">
        <v>320000</v>
      </c>
      <c r="K36" s="13">
        <v>280000</v>
      </c>
      <c r="L36" s="13">
        <f t="shared" si="119"/>
        <v>-40000</v>
      </c>
      <c r="M36" s="14">
        <f t="shared" si="120"/>
        <v>0.875</v>
      </c>
      <c r="N36" s="13">
        <v>320000</v>
      </c>
      <c r="O36" s="13">
        <v>280000</v>
      </c>
      <c r="P36" s="13">
        <f t="shared" si="121"/>
        <v>-40000</v>
      </c>
      <c r="Q36" s="14">
        <f t="shared" si="122"/>
        <v>0.875</v>
      </c>
      <c r="R36" s="13">
        <v>320000</v>
      </c>
      <c r="S36" s="13">
        <v>280000</v>
      </c>
      <c r="T36" s="13">
        <f t="shared" si="123"/>
        <v>-40000</v>
      </c>
      <c r="U36" s="14">
        <f t="shared" si="124"/>
        <v>0.875</v>
      </c>
      <c r="V36" s="13">
        <v>320000</v>
      </c>
      <c r="W36" s="13">
        <v>280000</v>
      </c>
      <c r="X36" s="13">
        <f t="shared" si="125"/>
        <v>-40000</v>
      </c>
      <c r="Y36" s="14">
        <f t="shared" si="126"/>
        <v>0.875</v>
      </c>
      <c r="Z36" s="13">
        <v>320000</v>
      </c>
      <c r="AA36" s="13">
        <v>280000</v>
      </c>
      <c r="AB36" s="13">
        <f t="shared" si="127"/>
        <v>-40000</v>
      </c>
      <c r="AC36" s="14">
        <f t="shared" si="128"/>
        <v>0.875</v>
      </c>
      <c r="AD36" s="13">
        <v>320000</v>
      </c>
      <c r="AE36" s="13">
        <v>280000</v>
      </c>
      <c r="AF36" s="13">
        <f t="shared" si="129"/>
        <v>-40000</v>
      </c>
      <c r="AG36" s="14">
        <f t="shared" si="130"/>
        <v>0.875</v>
      </c>
      <c r="AH36" s="13">
        <v>320000</v>
      </c>
      <c r="AI36" s="13">
        <v>280000</v>
      </c>
      <c r="AJ36" s="13">
        <f t="shared" si="131"/>
        <v>-40000</v>
      </c>
      <c r="AK36" s="14">
        <f t="shared" si="132"/>
        <v>0.875</v>
      </c>
      <c r="AL36" s="13">
        <v>320000</v>
      </c>
      <c r="AM36" s="13">
        <v>280000</v>
      </c>
      <c r="AN36" s="13">
        <f t="shared" si="133"/>
        <v>-40000</v>
      </c>
      <c r="AO36" s="14">
        <f t="shared" si="134"/>
        <v>0.875</v>
      </c>
      <c r="AP36" s="13">
        <v>320000</v>
      </c>
      <c r="AQ36" s="13">
        <v>280000</v>
      </c>
      <c r="AR36" s="13">
        <f t="shared" si="135"/>
        <v>-40000</v>
      </c>
      <c r="AS36" s="14">
        <f t="shared" si="136"/>
        <v>0.875</v>
      </c>
      <c r="AT36" s="13">
        <v>320000</v>
      </c>
      <c r="AU36" s="13">
        <v>280000</v>
      </c>
      <c r="AV36" s="13">
        <f t="shared" si="137"/>
        <v>-40000</v>
      </c>
      <c r="AW36" s="14">
        <f t="shared" si="138"/>
        <v>0.875</v>
      </c>
      <c r="AX36" s="13">
        <v>320000</v>
      </c>
      <c r="AY36" s="13">
        <v>280000</v>
      </c>
      <c r="AZ36" s="13">
        <f t="shared" si="139"/>
        <v>-40000</v>
      </c>
      <c r="BA36" s="60">
        <f t="shared" si="140"/>
        <v>0.875</v>
      </c>
      <c r="BB36" s="13">
        <f t="shared" si="141"/>
        <v>3840000</v>
      </c>
      <c r="BC36" s="13">
        <f t="shared" si="142"/>
        <v>3360000</v>
      </c>
      <c r="BD36" s="13">
        <f t="shared" si="143"/>
        <v>-480000</v>
      </c>
      <c r="BE36" s="60">
        <f t="shared" si="144"/>
        <v>0.875</v>
      </c>
    </row>
    <row r="37" spans="1:57" ht="18" hidden="1" customHeight="1" outlineLevel="2" x14ac:dyDescent="0.25">
      <c r="A37" s="80"/>
      <c r="B37" s="11"/>
      <c r="C37" s="11"/>
      <c r="D37" s="11" t="s">
        <v>38</v>
      </c>
      <c r="E37" s="12" t="s">
        <v>94</v>
      </c>
      <c r="F37" s="13">
        <v>32000</v>
      </c>
      <c r="G37" s="13">
        <v>28000</v>
      </c>
      <c r="H37" s="13">
        <f t="shared" si="116"/>
        <v>-4000</v>
      </c>
      <c r="I37" s="14">
        <f t="shared" si="117"/>
        <v>0.875</v>
      </c>
      <c r="J37" s="13">
        <v>32000</v>
      </c>
      <c r="K37" s="13">
        <v>28000</v>
      </c>
      <c r="L37" s="13">
        <f t="shared" si="119"/>
        <v>-4000</v>
      </c>
      <c r="M37" s="14">
        <f t="shared" si="120"/>
        <v>0.875</v>
      </c>
      <c r="N37" s="13">
        <v>32000</v>
      </c>
      <c r="O37" s="13">
        <v>28000</v>
      </c>
      <c r="P37" s="13">
        <f t="shared" si="121"/>
        <v>-4000</v>
      </c>
      <c r="Q37" s="14">
        <f t="shared" si="122"/>
        <v>0.875</v>
      </c>
      <c r="R37" s="13">
        <v>32000</v>
      </c>
      <c r="S37" s="13">
        <v>28000</v>
      </c>
      <c r="T37" s="13">
        <f t="shared" si="123"/>
        <v>-4000</v>
      </c>
      <c r="U37" s="14">
        <f t="shared" si="124"/>
        <v>0.875</v>
      </c>
      <c r="V37" s="13">
        <v>32000</v>
      </c>
      <c r="W37" s="13">
        <v>28000</v>
      </c>
      <c r="X37" s="13">
        <f t="shared" si="125"/>
        <v>-4000</v>
      </c>
      <c r="Y37" s="14">
        <f t="shared" si="126"/>
        <v>0.875</v>
      </c>
      <c r="Z37" s="13">
        <v>32000</v>
      </c>
      <c r="AA37" s="13">
        <v>28000</v>
      </c>
      <c r="AB37" s="13">
        <f t="shared" si="127"/>
        <v>-4000</v>
      </c>
      <c r="AC37" s="14">
        <f t="shared" si="128"/>
        <v>0.875</v>
      </c>
      <c r="AD37" s="13">
        <v>32000</v>
      </c>
      <c r="AE37" s="13">
        <v>28000</v>
      </c>
      <c r="AF37" s="13">
        <f t="shared" si="129"/>
        <v>-4000</v>
      </c>
      <c r="AG37" s="14">
        <f t="shared" si="130"/>
        <v>0.875</v>
      </c>
      <c r="AH37" s="13">
        <v>32000</v>
      </c>
      <c r="AI37" s="13">
        <v>28000</v>
      </c>
      <c r="AJ37" s="13">
        <f t="shared" si="131"/>
        <v>-4000</v>
      </c>
      <c r="AK37" s="14">
        <f t="shared" si="132"/>
        <v>0.875</v>
      </c>
      <c r="AL37" s="13">
        <v>32000</v>
      </c>
      <c r="AM37" s="13">
        <v>28000</v>
      </c>
      <c r="AN37" s="13">
        <f t="shared" si="133"/>
        <v>-4000</v>
      </c>
      <c r="AO37" s="14">
        <f t="shared" si="134"/>
        <v>0.875</v>
      </c>
      <c r="AP37" s="13">
        <v>32000</v>
      </c>
      <c r="AQ37" s="13">
        <v>28000</v>
      </c>
      <c r="AR37" s="13">
        <f t="shared" si="135"/>
        <v>-4000</v>
      </c>
      <c r="AS37" s="14">
        <f t="shared" si="136"/>
        <v>0.875</v>
      </c>
      <c r="AT37" s="13">
        <v>32000</v>
      </c>
      <c r="AU37" s="13">
        <v>28000</v>
      </c>
      <c r="AV37" s="13">
        <f t="shared" si="137"/>
        <v>-4000</v>
      </c>
      <c r="AW37" s="14">
        <f t="shared" si="138"/>
        <v>0.875</v>
      </c>
      <c r="AX37" s="13">
        <v>32000</v>
      </c>
      <c r="AY37" s="13">
        <v>28000</v>
      </c>
      <c r="AZ37" s="13">
        <f t="shared" si="139"/>
        <v>-4000</v>
      </c>
      <c r="BA37" s="60">
        <f t="shared" si="140"/>
        <v>0.875</v>
      </c>
      <c r="BB37" s="13">
        <f t="shared" si="141"/>
        <v>384000</v>
      </c>
      <c r="BC37" s="13">
        <f t="shared" si="142"/>
        <v>336000</v>
      </c>
      <c r="BD37" s="13">
        <f t="shared" si="143"/>
        <v>-48000</v>
      </c>
      <c r="BE37" s="60">
        <f t="shared" si="144"/>
        <v>0.875</v>
      </c>
    </row>
    <row r="38" spans="1:57" ht="18" hidden="1" customHeight="1" outlineLevel="2" x14ac:dyDescent="0.25">
      <c r="A38" s="80"/>
      <c r="B38" s="11"/>
      <c r="C38" s="11"/>
      <c r="D38" s="11" t="s">
        <v>39</v>
      </c>
      <c r="E38" s="12" t="s">
        <v>94</v>
      </c>
      <c r="F38" s="13">
        <v>105600</v>
      </c>
      <c r="G38" s="13">
        <v>92400</v>
      </c>
      <c r="H38" s="13">
        <f t="shared" si="116"/>
        <v>-13200</v>
      </c>
      <c r="I38" s="14">
        <f t="shared" si="117"/>
        <v>0.875</v>
      </c>
      <c r="J38" s="13">
        <v>105600</v>
      </c>
      <c r="K38" s="13">
        <v>92400</v>
      </c>
      <c r="L38" s="13">
        <f t="shared" si="119"/>
        <v>-13200</v>
      </c>
      <c r="M38" s="14">
        <f t="shared" si="120"/>
        <v>0.875</v>
      </c>
      <c r="N38" s="13">
        <v>105600</v>
      </c>
      <c r="O38" s="13">
        <v>92400</v>
      </c>
      <c r="P38" s="13">
        <f t="shared" si="121"/>
        <v>-13200</v>
      </c>
      <c r="Q38" s="14">
        <f t="shared" si="122"/>
        <v>0.875</v>
      </c>
      <c r="R38" s="13">
        <v>105600</v>
      </c>
      <c r="S38" s="13">
        <v>92400</v>
      </c>
      <c r="T38" s="13">
        <f t="shared" si="123"/>
        <v>-13200</v>
      </c>
      <c r="U38" s="14">
        <f t="shared" si="124"/>
        <v>0.875</v>
      </c>
      <c r="V38" s="13">
        <v>105600</v>
      </c>
      <c r="W38" s="13">
        <v>92400</v>
      </c>
      <c r="X38" s="13">
        <f t="shared" si="125"/>
        <v>-13200</v>
      </c>
      <c r="Y38" s="14">
        <f t="shared" si="126"/>
        <v>0.875</v>
      </c>
      <c r="Z38" s="13">
        <v>105600</v>
      </c>
      <c r="AA38" s="13">
        <v>92400</v>
      </c>
      <c r="AB38" s="13">
        <f t="shared" si="127"/>
        <v>-13200</v>
      </c>
      <c r="AC38" s="14">
        <f t="shared" si="128"/>
        <v>0.875</v>
      </c>
      <c r="AD38" s="13">
        <v>105600</v>
      </c>
      <c r="AE38" s="13">
        <v>92400</v>
      </c>
      <c r="AF38" s="13">
        <f t="shared" si="129"/>
        <v>-13200</v>
      </c>
      <c r="AG38" s="14">
        <f t="shared" si="130"/>
        <v>0.875</v>
      </c>
      <c r="AH38" s="13">
        <v>105600</v>
      </c>
      <c r="AI38" s="13">
        <v>92400</v>
      </c>
      <c r="AJ38" s="13">
        <f t="shared" si="131"/>
        <v>-13200</v>
      </c>
      <c r="AK38" s="14">
        <f t="shared" si="132"/>
        <v>0.875</v>
      </c>
      <c r="AL38" s="13">
        <v>105600</v>
      </c>
      <c r="AM38" s="13">
        <v>92400</v>
      </c>
      <c r="AN38" s="13">
        <f t="shared" si="133"/>
        <v>-13200</v>
      </c>
      <c r="AO38" s="14">
        <f t="shared" si="134"/>
        <v>0.875</v>
      </c>
      <c r="AP38" s="13">
        <v>105600</v>
      </c>
      <c r="AQ38" s="13">
        <v>92400</v>
      </c>
      <c r="AR38" s="13">
        <f t="shared" si="135"/>
        <v>-13200</v>
      </c>
      <c r="AS38" s="14">
        <f t="shared" si="136"/>
        <v>0.875</v>
      </c>
      <c r="AT38" s="13">
        <v>105600</v>
      </c>
      <c r="AU38" s="13">
        <v>92400</v>
      </c>
      <c r="AV38" s="13">
        <f t="shared" si="137"/>
        <v>-13200</v>
      </c>
      <c r="AW38" s="14">
        <f t="shared" si="138"/>
        <v>0.875</v>
      </c>
      <c r="AX38" s="13">
        <v>105600</v>
      </c>
      <c r="AY38" s="13">
        <v>92400</v>
      </c>
      <c r="AZ38" s="13">
        <f t="shared" si="139"/>
        <v>-13200</v>
      </c>
      <c r="BA38" s="60">
        <f t="shared" si="140"/>
        <v>0.875</v>
      </c>
      <c r="BB38" s="13">
        <f t="shared" si="141"/>
        <v>1267200</v>
      </c>
      <c r="BC38" s="13">
        <f t="shared" si="142"/>
        <v>1108800</v>
      </c>
      <c r="BD38" s="13">
        <f t="shared" si="143"/>
        <v>-158400</v>
      </c>
      <c r="BE38" s="60">
        <f t="shared" si="144"/>
        <v>0.875</v>
      </c>
    </row>
    <row r="39" spans="1:57" ht="18" customHeight="1" outlineLevel="1" collapsed="1" x14ac:dyDescent="0.25">
      <c r="A39" s="80"/>
      <c r="B39" s="11"/>
      <c r="C39" s="11" t="s">
        <v>15</v>
      </c>
      <c r="D39" s="11"/>
      <c r="E39" s="12" t="s">
        <v>58</v>
      </c>
      <c r="F39" s="13">
        <f>SUM(F40:F42)</f>
        <v>99107</v>
      </c>
      <c r="G39" s="13">
        <f t="shared" ref="G39" si="146">SUM(G40:G42)</f>
        <v>123081</v>
      </c>
      <c r="H39" s="13">
        <f t="shared" si="116"/>
        <v>23974</v>
      </c>
      <c r="I39" s="14">
        <f t="shared" si="117"/>
        <v>1.2419001685047475</v>
      </c>
      <c r="J39" s="13">
        <f t="shared" ref="J39:K39" si="147">SUM(J40:J42)</f>
        <v>91541</v>
      </c>
      <c r="K39" s="13">
        <f t="shared" si="147"/>
        <v>124359</v>
      </c>
      <c r="L39" s="13">
        <f t="shared" si="119"/>
        <v>32818</v>
      </c>
      <c r="M39" s="14">
        <f t="shared" si="120"/>
        <v>1.3585060246228466</v>
      </c>
      <c r="N39" s="13">
        <f t="shared" ref="N39:O39" si="148">SUM(N40:N42)</f>
        <v>84499</v>
      </c>
      <c r="O39" s="13">
        <f t="shared" si="148"/>
        <v>113777</v>
      </c>
      <c r="P39" s="13">
        <f t="shared" si="121"/>
        <v>29278</v>
      </c>
      <c r="Q39" s="14">
        <f t="shared" si="122"/>
        <v>1.34648930756577</v>
      </c>
      <c r="R39" s="13">
        <f t="shared" ref="R39:S39" si="149">SUM(R40:R42)</f>
        <v>140360</v>
      </c>
      <c r="S39" s="13">
        <f t="shared" si="149"/>
        <v>134071</v>
      </c>
      <c r="T39" s="13">
        <f t="shared" si="123"/>
        <v>-6289</v>
      </c>
      <c r="U39" s="14">
        <f t="shared" si="124"/>
        <v>0.95519378740381877</v>
      </c>
      <c r="V39" s="13">
        <f t="shared" ref="V39:W39" si="150">SUM(V40:V42)</f>
        <v>116155</v>
      </c>
      <c r="W39" s="13">
        <f t="shared" si="150"/>
        <v>94660</v>
      </c>
      <c r="X39" s="13">
        <f t="shared" si="125"/>
        <v>-21495</v>
      </c>
      <c r="Y39" s="14">
        <f t="shared" si="126"/>
        <v>0.81494554689854071</v>
      </c>
      <c r="Z39" s="13">
        <f t="shared" ref="Z39:AA39" si="151">SUM(Z40:Z42)</f>
        <v>79641</v>
      </c>
      <c r="AA39" s="13">
        <f t="shared" si="151"/>
        <v>101129</v>
      </c>
      <c r="AB39" s="13">
        <f t="shared" si="127"/>
        <v>21488</v>
      </c>
      <c r="AC39" s="14">
        <f t="shared" si="128"/>
        <v>1.2698107758566568</v>
      </c>
      <c r="AD39" s="13">
        <f t="shared" ref="AD39:AE39" si="152">SUM(AD40:AD42)</f>
        <v>101459</v>
      </c>
      <c r="AE39" s="13">
        <f t="shared" si="152"/>
        <v>104299</v>
      </c>
      <c r="AF39" s="13">
        <f t="shared" si="129"/>
        <v>2840</v>
      </c>
      <c r="AG39" s="14">
        <f t="shared" si="130"/>
        <v>1.0279916025192442</v>
      </c>
      <c r="AH39" s="13">
        <f t="shared" ref="AH39:AI39" si="153">SUM(AH40:AH42)</f>
        <v>110575</v>
      </c>
      <c r="AI39" s="13">
        <f t="shared" si="153"/>
        <v>102795</v>
      </c>
      <c r="AJ39" s="13">
        <f t="shared" si="131"/>
        <v>-7780</v>
      </c>
      <c r="AK39" s="14">
        <f t="shared" si="132"/>
        <v>0.92964051548722582</v>
      </c>
      <c r="AL39" s="13">
        <f t="shared" ref="AL39:AM39" si="154">SUM(AL40:AL42)</f>
        <v>83144</v>
      </c>
      <c r="AM39" s="13">
        <f t="shared" si="154"/>
        <v>96259</v>
      </c>
      <c r="AN39" s="13">
        <f t="shared" si="133"/>
        <v>13115</v>
      </c>
      <c r="AO39" s="14">
        <f t="shared" si="134"/>
        <v>1.157738381603002</v>
      </c>
      <c r="AP39" s="13">
        <f t="shared" ref="AP39:AQ39" si="155">SUM(AP40:AP42)</f>
        <v>72952</v>
      </c>
      <c r="AQ39" s="13">
        <f t="shared" si="155"/>
        <v>103397</v>
      </c>
      <c r="AR39" s="13">
        <f t="shared" si="135"/>
        <v>30445</v>
      </c>
      <c r="AS39" s="14">
        <f t="shared" si="136"/>
        <v>1.417329202763461</v>
      </c>
      <c r="AT39" s="13">
        <f t="shared" ref="AT39:AU39" si="156">SUM(AT40:AT42)</f>
        <v>108960</v>
      </c>
      <c r="AU39" s="13">
        <f t="shared" si="156"/>
        <v>113332</v>
      </c>
      <c r="AV39" s="13">
        <f t="shared" si="137"/>
        <v>4372</v>
      </c>
      <c r="AW39" s="14">
        <f t="shared" si="138"/>
        <v>1.0401248164464023</v>
      </c>
      <c r="AX39" s="13">
        <f t="shared" ref="AX39:AY39" si="157">SUM(AX40:AX42)</f>
        <v>119695</v>
      </c>
      <c r="AY39" s="13">
        <f t="shared" si="157"/>
        <v>126230</v>
      </c>
      <c r="AZ39" s="13">
        <f t="shared" si="139"/>
        <v>6535</v>
      </c>
      <c r="BA39" s="60">
        <f t="shared" si="140"/>
        <v>1.0545971009649526</v>
      </c>
      <c r="BB39" s="13">
        <f t="shared" si="141"/>
        <v>1208088</v>
      </c>
      <c r="BC39" s="13">
        <f t="shared" si="142"/>
        <v>1337389</v>
      </c>
      <c r="BD39" s="13">
        <f t="shared" si="143"/>
        <v>129301</v>
      </c>
      <c r="BE39" s="60">
        <f t="shared" si="144"/>
        <v>1.1070294548079278</v>
      </c>
    </row>
    <row r="40" spans="1:57" ht="18" hidden="1" customHeight="1" outlineLevel="2" x14ac:dyDescent="0.25">
      <c r="A40" s="80"/>
      <c r="B40" s="11"/>
      <c r="C40" s="11"/>
      <c r="D40" s="11" t="s">
        <v>40</v>
      </c>
      <c r="E40" s="12" t="s">
        <v>95</v>
      </c>
      <c r="F40" s="13">
        <v>50000</v>
      </c>
      <c r="G40" s="13">
        <v>41261</v>
      </c>
      <c r="H40" s="13">
        <f t="shared" si="116"/>
        <v>-8739</v>
      </c>
      <c r="I40" s="14">
        <f t="shared" si="117"/>
        <v>0.82521999999999995</v>
      </c>
      <c r="J40" s="13">
        <v>50000</v>
      </c>
      <c r="K40" s="13">
        <v>52074</v>
      </c>
      <c r="L40" s="13">
        <f t="shared" si="119"/>
        <v>2074</v>
      </c>
      <c r="M40" s="14">
        <f t="shared" si="120"/>
        <v>1.04148</v>
      </c>
      <c r="N40" s="13">
        <v>50000</v>
      </c>
      <c r="O40" s="13">
        <v>50085</v>
      </c>
      <c r="P40" s="13">
        <f t="shared" si="121"/>
        <v>85</v>
      </c>
      <c r="Q40" s="14">
        <f t="shared" si="122"/>
        <v>1.0017</v>
      </c>
      <c r="R40" s="13">
        <v>50000</v>
      </c>
      <c r="S40" s="13">
        <v>56809</v>
      </c>
      <c r="T40" s="13">
        <f t="shared" si="123"/>
        <v>6809</v>
      </c>
      <c r="U40" s="14">
        <f t="shared" si="124"/>
        <v>1.13618</v>
      </c>
      <c r="V40" s="13">
        <v>50000</v>
      </c>
      <c r="W40" s="13">
        <v>56017</v>
      </c>
      <c r="X40" s="13">
        <f t="shared" si="125"/>
        <v>6017</v>
      </c>
      <c r="Y40" s="14">
        <f t="shared" si="126"/>
        <v>1.1203399999999999</v>
      </c>
      <c r="Z40" s="13">
        <v>50000</v>
      </c>
      <c r="AA40" s="13">
        <v>45017</v>
      </c>
      <c r="AB40" s="13">
        <f t="shared" si="127"/>
        <v>-4983</v>
      </c>
      <c r="AC40" s="14">
        <f t="shared" si="128"/>
        <v>0.90034000000000003</v>
      </c>
      <c r="AD40" s="13">
        <v>50000</v>
      </c>
      <c r="AE40" s="13">
        <v>46504</v>
      </c>
      <c r="AF40" s="13">
        <f t="shared" si="129"/>
        <v>-3496</v>
      </c>
      <c r="AG40" s="14">
        <f t="shared" si="130"/>
        <v>0.93008000000000002</v>
      </c>
      <c r="AH40" s="13">
        <v>50000</v>
      </c>
      <c r="AI40" s="13">
        <v>46424</v>
      </c>
      <c r="AJ40" s="13">
        <f t="shared" si="131"/>
        <v>-3576</v>
      </c>
      <c r="AK40" s="14">
        <f t="shared" si="132"/>
        <v>0.92847999999999997</v>
      </c>
      <c r="AL40" s="13">
        <v>50000</v>
      </c>
      <c r="AM40" s="13">
        <v>46213</v>
      </c>
      <c r="AN40" s="13">
        <f t="shared" si="133"/>
        <v>-3787</v>
      </c>
      <c r="AO40" s="14">
        <f t="shared" si="134"/>
        <v>0.92425999999999997</v>
      </c>
      <c r="AP40" s="13">
        <v>50000</v>
      </c>
      <c r="AQ40" s="13">
        <v>41647</v>
      </c>
      <c r="AR40" s="13">
        <f t="shared" si="135"/>
        <v>-8353</v>
      </c>
      <c r="AS40" s="14">
        <f t="shared" si="136"/>
        <v>0.83294000000000001</v>
      </c>
      <c r="AT40" s="13">
        <v>50000</v>
      </c>
      <c r="AU40" s="13">
        <v>59192</v>
      </c>
      <c r="AV40" s="13">
        <f t="shared" si="137"/>
        <v>9192</v>
      </c>
      <c r="AW40" s="14">
        <f t="shared" si="138"/>
        <v>1.18384</v>
      </c>
      <c r="AX40" s="13">
        <v>50000</v>
      </c>
      <c r="AY40" s="13">
        <v>57055</v>
      </c>
      <c r="AZ40" s="13">
        <f t="shared" si="139"/>
        <v>7055</v>
      </c>
      <c r="BA40" s="60">
        <f t="shared" si="140"/>
        <v>1.1411</v>
      </c>
      <c r="BB40" s="13">
        <f t="shared" si="141"/>
        <v>600000</v>
      </c>
      <c r="BC40" s="13">
        <f t="shared" si="142"/>
        <v>598298</v>
      </c>
      <c r="BD40" s="13">
        <f t="shared" si="143"/>
        <v>-1702</v>
      </c>
      <c r="BE40" s="60">
        <f t="shared" si="144"/>
        <v>0.99716333333333329</v>
      </c>
    </row>
    <row r="41" spans="1:57" ht="18" hidden="1" customHeight="1" outlineLevel="2" x14ac:dyDescent="0.25">
      <c r="A41" s="80"/>
      <c r="B41" s="11"/>
      <c r="C41" s="11"/>
      <c r="D41" s="11" t="s">
        <v>41</v>
      </c>
      <c r="E41" s="12" t="s">
        <v>96</v>
      </c>
      <c r="F41" s="13">
        <v>21644</v>
      </c>
      <c r="G41" s="13">
        <v>47917</v>
      </c>
      <c r="H41" s="13">
        <f t="shared" si="116"/>
        <v>26273</v>
      </c>
      <c r="I41" s="14">
        <f t="shared" si="117"/>
        <v>2.2138698946590281</v>
      </c>
      <c r="J41" s="13">
        <v>26928</v>
      </c>
      <c r="K41" s="13">
        <v>37614</v>
      </c>
      <c r="L41" s="13">
        <f t="shared" si="119"/>
        <v>10686</v>
      </c>
      <c r="M41" s="14">
        <f t="shared" si="120"/>
        <v>1.3968360071301247</v>
      </c>
      <c r="N41" s="13">
        <v>14390</v>
      </c>
      <c r="O41" s="13">
        <v>37977</v>
      </c>
      <c r="P41" s="13">
        <f t="shared" si="121"/>
        <v>23587</v>
      </c>
      <c r="Q41" s="14">
        <f t="shared" si="122"/>
        <v>2.6391243919388465</v>
      </c>
      <c r="R41" s="13">
        <v>69713</v>
      </c>
      <c r="S41" s="13">
        <v>51847</v>
      </c>
      <c r="T41" s="13">
        <f t="shared" si="123"/>
        <v>-17866</v>
      </c>
      <c r="U41" s="14">
        <f t="shared" si="124"/>
        <v>0.74372068337325892</v>
      </c>
      <c r="V41" s="13">
        <v>44184</v>
      </c>
      <c r="W41" s="13">
        <v>17357</v>
      </c>
      <c r="X41" s="13">
        <f t="shared" si="125"/>
        <v>-26827</v>
      </c>
      <c r="Y41" s="14">
        <f t="shared" si="126"/>
        <v>0.39283451022994748</v>
      </c>
      <c r="Z41" s="13">
        <v>15798</v>
      </c>
      <c r="AA41" s="13">
        <v>41726</v>
      </c>
      <c r="AB41" s="13">
        <f t="shared" si="127"/>
        <v>25928</v>
      </c>
      <c r="AC41" s="14">
        <f t="shared" si="128"/>
        <v>2.6412204076465375</v>
      </c>
      <c r="AD41" s="13">
        <v>29575</v>
      </c>
      <c r="AE41" s="13">
        <v>45046</v>
      </c>
      <c r="AF41" s="13">
        <f t="shared" si="129"/>
        <v>15471</v>
      </c>
      <c r="AG41" s="14">
        <f t="shared" si="130"/>
        <v>1.5231107354184277</v>
      </c>
      <c r="AH41" s="13">
        <v>36586</v>
      </c>
      <c r="AI41" s="13">
        <v>28628</v>
      </c>
      <c r="AJ41" s="13">
        <f t="shared" si="131"/>
        <v>-7958</v>
      </c>
      <c r="AK41" s="14">
        <f t="shared" si="132"/>
        <v>0.78248510359153778</v>
      </c>
      <c r="AL41" s="13">
        <v>19077</v>
      </c>
      <c r="AM41" s="13">
        <v>35174</v>
      </c>
      <c r="AN41" s="13">
        <f t="shared" si="133"/>
        <v>16097</v>
      </c>
      <c r="AO41" s="14">
        <f t="shared" si="134"/>
        <v>1.8437909524558369</v>
      </c>
      <c r="AP41" s="13">
        <v>11735</v>
      </c>
      <c r="AQ41" s="13">
        <v>45364</v>
      </c>
      <c r="AR41" s="13">
        <f t="shared" si="135"/>
        <v>33629</v>
      </c>
      <c r="AS41" s="14">
        <f t="shared" si="136"/>
        <v>3.865700894759267</v>
      </c>
      <c r="AT41" s="13">
        <v>28003</v>
      </c>
      <c r="AU41" s="13">
        <v>41202</v>
      </c>
      <c r="AV41" s="13">
        <f t="shared" si="137"/>
        <v>13199</v>
      </c>
      <c r="AW41" s="14">
        <f t="shared" si="138"/>
        <v>1.4713423561761241</v>
      </c>
      <c r="AX41" s="13">
        <v>36353</v>
      </c>
      <c r="AY41" s="13">
        <v>53493</v>
      </c>
      <c r="AZ41" s="13">
        <f t="shared" si="139"/>
        <v>17140</v>
      </c>
      <c r="BA41" s="60">
        <f t="shared" si="140"/>
        <v>1.4714879102137375</v>
      </c>
      <c r="BB41" s="13">
        <f t="shared" si="141"/>
        <v>353986</v>
      </c>
      <c r="BC41" s="13">
        <f t="shared" si="142"/>
        <v>483345</v>
      </c>
      <c r="BD41" s="13">
        <f t="shared" si="143"/>
        <v>129359</v>
      </c>
      <c r="BE41" s="60">
        <f t="shared" si="144"/>
        <v>1.3654353562005277</v>
      </c>
    </row>
    <row r="42" spans="1:57" ht="18" hidden="1" customHeight="1" outlineLevel="2" x14ac:dyDescent="0.25">
      <c r="A42" s="80"/>
      <c r="B42" s="11"/>
      <c r="C42" s="11"/>
      <c r="D42" s="11" t="s">
        <v>42</v>
      </c>
      <c r="E42" s="12" t="s">
        <v>97</v>
      </c>
      <c r="F42" s="13">
        <v>27463</v>
      </c>
      <c r="G42" s="13">
        <v>33903</v>
      </c>
      <c r="H42" s="13">
        <f t="shared" si="116"/>
        <v>6440</v>
      </c>
      <c r="I42" s="14">
        <f t="shared" si="117"/>
        <v>1.2344973236718495</v>
      </c>
      <c r="J42" s="13">
        <v>14613</v>
      </c>
      <c r="K42" s="13">
        <v>34671</v>
      </c>
      <c r="L42" s="13">
        <f t="shared" si="119"/>
        <v>20058</v>
      </c>
      <c r="M42" s="14">
        <f t="shared" si="120"/>
        <v>2.3726134264011498</v>
      </c>
      <c r="N42" s="13">
        <v>20109</v>
      </c>
      <c r="O42" s="13">
        <v>25715</v>
      </c>
      <c r="P42" s="13">
        <f t="shared" si="121"/>
        <v>5606</v>
      </c>
      <c r="Q42" s="14">
        <f t="shared" si="122"/>
        <v>1.2787806454821224</v>
      </c>
      <c r="R42" s="13">
        <v>20647</v>
      </c>
      <c r="S42" s="13">
        <v>25415</v>
      </c>
      <c r="T42" s="13">
        <f t="shared" si="123"/>
        <v>4768</v>
      </c>
      <c r="U42" s="14">
        <f t="shared" si="124"/>
        <v>1.230929432847387</v>
      </c>
      <c r="V42" s="13">
        <v>21971</v>
      </c>
      <c r="W42" s="13">
        <v>21286</v>
      </c>
      <c r="X42" s="13">
        <f t="shared" si="125"/>
        <v>-685</v>
      </c>
      <c r="Y42" s="14">
        <f t="shared" si="126"/>
        <v>0.96882253880114699</v>
      </c>
      <c r="Z42" s="13">
        <v>13843</v>
      </c>
      <c r="AA42" s="13">
        <v>14386</v>
      </c>
      <c r="AB42" s="13">
        <f t="shared" si="127"/>
        <v>543</v>
      </c>
      <c r="AC42" s="14">
        <f t="shared" si="128"/>
        <v>1.0392256013869825</v>
      </c>
      <c r="AD42" s="13">
        <v>21884</v>
      </c>
      <c r="AE42" s="13">
        <v>12749</v>
      </c>
      <c r="AF42" s="13">
        <f t="shared" si="129"/>
        <v>-9135</v>
      </c>
      <c r="AG42" s="14">
        <f t="shared" si="130"/>
        <v>0.58257174191189909</v>
      </c>
      <c r="AH42" s="13">
        <v>23989</v>
      </c>
      <c r="AI42" s="13">
        <v>27743</v>
      </c>
      <c r="AJ42" s="13">
        <f t="shared" si="131"/>
        <v>3754</v>
      </c>
      <c r="AK42" s="14">
        <f t="shared" si="132"/>
        <v>1.1564883905123182</v>
      </c>
      <c r="AL42" s="13">
        <v>14067</v>
      </c>
      <c r="AM42" s="13">
        <v>14872</v>
      </c>
      <c r="AN42" s="13">
        <f t="shared" si="133"/>
        <v>805</v>
      </c>
      <c r="AO42" s="14">
        <f t="shared" si="134"/>
        <v>1.0572261320821781</v>
      </c>
      <c r="AP42" s="13">
        <v>11217</v>
      </c>
      <c r="AQ42" s="13">
        <v>16386</v>
      </c>
      <c r="AR42" s="13">
        <f t="shared" si="135"/>
        <v>5169</v>
      </c>
      <c r="AS42" s="14">
        <f t="shared" si="136"/>
        <v>1.460818400641883</v>
      </c>
      <c r="AT42" s="13">
        <v>30957</v>
      </c>
      <c r="AU42" s="13">
        <v>12938</v>
      </c>
      <c r="AV42" s="13">
        <f t="shared" si="137"/>
        <v>-18019</v>
      </c>
      <c r="AW42" s="14">
        <f t="shared" si="138"/>
        <v>0.41793455438188454</v>
      </c>
      <c r="AX42" s="13">
        <v>33342</v>
      </c>
      <c r="AY42" s="13">
        <v>15682</v>
      </c>
      <c r="AZ42" s="13">
        <f t="shared" si="139"/>
        <v>-17660</v>
      </c>
      <c r="BA42" s="60">
        <f t="shared" si="140"/>
        <v>0.47033771219482934</v>
      </c>
      <c r="BB42" s="13">
        <f t="shared" si="141"/>
        <v>254102</v>
      </c>
      <c r="BC42" s="13">
        <f t="shared" si="142"/>
        <v>255746</v>
      </c>
      <c r="BD42" s="13">
        <f t="shared" si="143"/>
        <v>1644</v>
      </c>
      <c r="BE42" s="60">
        <f t="shared" si="144"/>
        <v>1.0064698428190255</v>
      </c>
    </row>
    <row r="43" spans="1:57" ht="18" customHeight="1" outlineLevel="1" x14ac:dyDescent="0.25">
      <c r="A43" s="80"/>
      <c r="B43" s="11"/>
      <c r="C43" s="11" t="s">
        <v>29</v>
      </c>
      <c r="D43" s="11"/>
      <c r="E43" s="12" t="s">
        <v>59</v>
      </c>
      <c r="F43" s="13">
        <v>31260</v>
      </c>
      <c r="G43" s="13">
        <v>8861</v>
      </c>
      <c r="H43" s="13">
        <f t="shared" si="116"/>
        <v>-22399</v>
      </c>
      <c r="I43" s="14">
        <f t="shared" si="117"/>
        <v>0.28346129238643636</v>
      </c>
      <c r="J43" s="13">
        <v>12667</v>
      </c>
      <c r="K43" s="13">
        <v>30932</v>
      </c>
      <c r="L43" s="13">
        <f t="shared" si="119"/>
        <v>18265</v>
      </c>
      <c r="M43" s="14">
        <f t="shared" si="120"/>
        <v>2.4419357385331963</v>
      </c>
      <c r="N43" s="13">
        <v>19112</v>
      </c>
      <c r="O43" s="13">
        <v>11109</v>
      </c>
      <c r="P43" s="13">
        <f t="shared" si="121"/>
        <v>-8003</v>
      </c>
      <c r="Q43" s="14">
        <f t="shared" si="122"/>
        <v>0.58125784847216411</v>
      </c>
      <c r="R43" s="13">
        <v>16449</v>
      </c>
      <c r="S43" s="13">
        <v>34360</v>
      </c>
      <c r="T43" s="13">
        <f t="shared" si="123"/>
        <v>17911</v>
      </c>
      <c r="U43" s="14">
        <f t="shared" si="124"/>
        <v>2.0888807830263239</v>
      </c>
      <c r="V43" s="13">
        <v>5935</v>
      </c>
      <c r="W43" s="13">
        <v>27381</v>
      </c>
      <c r="X43" s="13">
        <f t="shared" si="125"/>
        <v>21446</v>
      </c>
      <c r="Y43" s="14">
        <f t="shared" si="126"/>
        <v>4.6134793597304125</v>
      </c>
      <c r="Z43" s="13">
        <v>6349</v>
      </c>
      <c r="AA43" s="13">
        <v>29960</v>
      </c>
      <c r="AB43" s="13">
        <f t="shared" si="127"/>
        <v>23611</v>
      </c>
      <c r="AC43" s="14">
        <f t="shared" si="128"/>
        <v>4.718853362734289</v>
      </c>
      <c r="AD43" s="13">
        <v>17314</v>
      </c>
      <c r="AE43" s="13">
        <v>24216</v>
      </c>
      <c r="AF43" s="13">
        <f t="shared" si="129"/>
        <v>6902</v>
      </c>
      <c r="AG43" s="14">
        <f t="shared" si="130"/>
        <v>1.3986369412036501</v>
      </c>
      <c r="AH43" s="13">
        <v>22554</v>
      </c>
      <c r="AI43" s="13">
        <v>27730</v>
      </c>
      <c r="AJ43" s="13">
        <f t="shared" si="131"/>
        <v>5176</v>
      </c>
      <c r="AK43" s="14">
        <f t="shared" si="132"/>
        <v>1.2294936596612573</v>
      </c>
      <c r="AL43" s="13">
        <v>29933</v>
      </c>
      <c r="AM43" s="13">
        <v>22718</v>
      </c>
      <c r="AN43" s="13">
        <f t="shared" si="133"/>
        <v>-7215</v>
      </c>
      <c r="AO43" s="14">
        <f t="shared" si="134"/>
        <v>0.75896168108776263</v>
      </c>
      <c r="AP43" s="13">
        <v>5030</v>
      </c>
      <c r="AQ43" s="13">
        <v>19486</v>
      </c>
      <c r="AR43" s="13">
        <f t="shared" si="135"/>
        <v>14456</v>
      </c>
      <c r="AS43" s="14">
        <f t="shared" si="136"/>
        <v>3.8739562624254473</v>
      </c>
      <c r="AT43" s="13">
        <v>33186</v>
      </c>
      <c r="AU43" s="13">
        <v>30997</v>
      </c>
      <c r="AV43" s="13">
        <f t="shared" si="137"/>
        <v>-2189</v>
      </c>
      <c r="AW43" s="14">
        <f t="shared" si="138"/>
        <v>0.93403844994877361</v>
      </c>
      <c r="AX43" s="13">
        <v>17853</v>
      </c>
      <c r="AY43" s="13">
        <v>13952</v>
      </c>
      <c r="AZ43" s="13">
        <f t="shared" si="139"/>
        <v>-3901</v>
      </c>
      <c r="BA43" s="60">
        <f t="shared" si="140"/>
        <v>0.78149330644709569</v>
      </c>
      <c r="BB43" s="13">
        <f t="shared" si="141"/>
        <v>217642</v>
      </c>
      <c r="BC43" s="13">
        <f t="shared" si="142"/>
        <v>281702</v>
      </c>
      <c r="BD43" s="13">
        <f t="shared" si="143"/>
        <v>64060</v>
      </c>
      <c r="BE43" s="60">
        <f t="shared" si="144"/>
        <v>1.2943365710662464</v>
      </c>
    </row>
    <row r="44" spans="1:57" ht="18" customHeight="1" outlineLevel="1" x14ac:dyDescent="0.25">
      <c r="A44" s="80"/>
      <c r="B44" s="11"/>
      <c r="C44" s="11" t="s">
        <v>36</v>
      </c>
      <c r="D44" s="11"/>
      <c r="E44" s="12" t="s">
        <v>60</v>
      </c>
      <c r="F44" s="13">
        <v>54800</v>
      </c>
      <c r="G44" s="13">
        <v>46592</v>
      </c>
      <c r="H44" s="13">
        <f t="shared" si="116"/>
        <v>-8208</v>
      </c>
      <c r="I44" s="14">
        <f t="shared" si="117"/>
        <v>0.85021897810218983</v>
      </c>
      <c r="J44" s="13">
        <v>49898</v>
      </c>
      <c r="K44" s="13">
        <v>49192</v>
      </c>
      <c r="L44" s="13">
        <f t="shared" si="119"/>
        <v>-706</v>
      </c>
      <c r="M44" s="14">
        <f t="shared" si="120"/>
        <v>0.98585113631808885</v>
      </c>
      <c r="N44" s="13">
        <v>47844</v>
      </c>
      <c r="O44" s="13">
        <v>48049</v>
      </c>
      <c r="P44" s="13">
        <f t="shared" si="121"/>
        <v>205</v>
      </c>
      <c r="Q44" s="14">
        <f t="shared" si="122"/>
        <v>1.0042847587994315</v>
      </c>
      <c r="R44" s="13">
        <v>46086</v>
      </c>
      <c r="S44" s="13">
        <v>53535</v>
      </c>
      <c r="T44" s="13">
        <f t="shared" si="123"/>
        <v>7449</v>
      </c>
      <c r="U44" s="14">
        <f t="shared" si="124"/>
        <v>1.1616325999218853</v>
      </c>
      <c r="V44" s="13">
        <v>45842</v>
      </c>
      <c r="W44" s="13">
        <v>54509</v>
      </c>
      <c r="X44" s="13">
        <f t="shared" si="125"/>
        <v>8667</v>
      </c>
      <c r="Y44" s="14">
        <f t="shared" si="126"/>
        <v>1.1890624318310719</v>
      </c>
      <c r="Z44" s="13">
        <v>45491</v>
      </c>
      <c r="AA44" s="13">
        <v>48658</v>
      </c>
      <c r="AB44" s="13">
        <f t="shared" si="127"/>
        <v>3167</v>
      </c>
      <c r="AC44" s="14">
        <f t="shared" si="128"/>
        <v>1.069618166230683</v>
      </c>
      <c r="AD44" s="13">
        <v>47863</v>
      </c>
      <c r="AE44" s="13">
        <v>47042</v>
      </c>
      <c r="AF44" s="13">
        <f t="shared" si="129"/>
        <v>-821</v>
      </c>
      <c r="AG44" s="14">
        <f t="shared" si="130"/>
        <v>0.98284687545703364</v>
      </c>
      <c r="AH44" s="13">
        <v>50032</v>
      </c>
      <c r="AI44" s="13">
        <v>47993</v>
      </c>
      <c r="AJ44" s="13">
        <f t="shared" si="131"/>
        <v>-2039</v>
      </c>
      <c r="AK44" s="14">
        <f t="shared" si="132"/>
        <v>0.95924608250719534</v>
      </c>
      <c r="AL44" s="13">
        <v>45993</v>
      </c>
      <c r="AM44" s="13">
        <v>45428</v>
      </c>
      <c r="AN44" s="13">
        <f t="shared" si="133"/>
        <v>-565</v>
      </c>
      <c r="AO44" s="14">
        <f t="shared" si="134"/>
        <v>0.98771552192724976</v>
      </c>
      <c r="AP44" s="13">
        <v>50017</v>
      </c>
      <c r="AQ44" s="13">
        <v>47702</v>
      </c>
      <c r="AR44" s="13">
        <f t="shared" si="135"/>
        <v>-2315</v>
      </c>
      <c r="AS44" s="14">
        <f t="shared" si="136"/>
        <v>0.95371573664953913</v>
      </c>
      <c r="AT44" s="13">
        <v>47969</v>
      </c>
      <c r="AU44" s="13">
        <v>52425</v>
      </c>
      <c r="AV44" s="13">
        <f t="shared" si="137"/>
        <v>4456</v>
      </c>
      <c r="AW44" s="14">
        <f t="shared" si="138"/>
        <v>1.0928933269403156</v>
      </c>
      <c r="AX44" s="13">
        <v>50479</v>
      </c>
      <c r="AY44" s="13">
        <v>53310</v>
      </c>
      <c r="AZ44" s="13">
        <f t="shared" si="139"/>
        <v>2831</v>
      </c>
      <c r="BA44" s="60">
        <f t="shared" si="140"/>
        <v>1.0560827274708295</v>
      </c>
      <c r="BB44" s="13">
        <f t="shared" si="141"/>
        <v>582314</v>
      </c>
      <c r="BC44" s="13">
        <f t="shared" si="142"/>
        <v>594435</v>
      </c>
      <c r="BD44" s="13">
        <f t="shared" si="143"/>
        <v>12121</v>
      </c>
      <c r="BE44" s="60">
        <f t="shared" si="144"/>
        <v>1.0208152302709534</v>
      </c>
    </row>
    <row r="45" spans="1:57" ht="18" customHeight="1" x14ac:dyDescent="0.25">
      <c r="A45" s="80"/>
      <c r="B45" s="7" t="s">
        <v>2</v>
      </c>
      <c r="C45" s="7"/>
      <c r="D45" s="7"/>
      <c r="E45" s="8" t="s">
        <v>61</v>
      </c>
      <c r="F45" s="9">
        <f>F46+F47+F51+F54+F55+F56+F57+F58</f>
        <v>13233921.5</v>
      </c>
      <c r="G45" s="9">
        <f>G46+G47+G51+G54+G55+G56+G57+G58</f>
        <v>11970383</v>
      </c>
      <c r="H45" s="9">
        <f t="shared" si="116"/>
        <v>-1263538.5</v>
      </c>
      <c r="I45" s="10">
        <f t="shared" si="117"/>
        <v>0.90452274482661843</v>
      </c>
      <c r="J45" s="9">
        <f t="shared" ref="J45:AY45" si="158">J46+J47+J51+J54+J55+J56+J57+J58</f>
        <v>13019461.300000001</v>
      </c>
      <c r="K45" s="9">
        <f>K46+K47+K51+K54+K55+K56+K57+K58</f>
        <v>12820301.9024</v>
      </c>
      <c r="L45" s="9">
        <f t="shared" si="119"/>
        <v>-199159.39760000072</v>
      </c>
      <c r="M45" s="10">
        <f t="shared" si="120"/>
        <v>0.98470294638073841</v>
      </c>
      <c r="N45" s="9">
        <f t="shared" si="158"/>
        <v>12013460.888</v>
      </c>
      <c r="O45" s="9">
        <f>O46+O47+O51+O54+O55+O56+O57+O58</f>
        <v>11577075.304928001</v>
      </c>
      <c r="P45" s="9">
        <f t="shared" si="121"/>
        <v>-436385.58307199925</v>
      </c>
      <c r="Q45" s="10">
        <f t="shared" si="122"/>
        <v>0.96367528165776972</v>
      </c>
      <c r="R45" s="9">
        <f t="shared" si="158"/>
        <v>13637570.365600003</v>
      </c>
      <c r="S45" s="9">
        <f>S46+S47+S51+S54+S55+S56+S57+S58</f>
        <v>13492786.538796803</v>
      </c>
      <c r="T45" s="9">
        <f t="shared" si="123"/>
        <v>-144783.82680319995</v>
      </c>
      <c r="U45" s="10">
        <f t="shared" si="124"/>
        <v>0.98938345886240786</v>
      </c>
      <c r="V45" s="9">
        <f t="shared" si="158"/>
        <v>14283227.552970255</v>
      </c>
      <c r="W45" s="9">
        <f>W46+W47+W51+W54+W55+W56+W57+W58</f>
        <v>14510397.921683677</v>
      </c>
      <c r="X45" s="9">
        <f t="shared" si="125"/>
        <v>227170.36871342175</v>
      </c>
      <c r="Y45" s="10">
        <f t="shared" si="126"/>
        <v>1.0159046943606371</v>
      </c>
      <c r="Z45" s="9">
        <f t="shared" si="158"/>
        <v>13689831.978768436</v>
      </c>
      <c r="AA45" s="9">
        <f>AA46+AA47+AA51+AA54+AA55+AA56+AA57+AA58</f>
        <v>13868477.9661166</v>
      </c>
      <c r="AB45" s="9">
        <f t="shared" si="127"/>
        <v>178645.9873481635</v>
      </c>
      <c r="AC45" s="10">
        <f t="shared" si="128"/>
        <v>1.0130495383453373</v>
      </c>
      <c r="AD45" s="9">
        <f t="shared" si="158"/>
        <v>12195574.21642456</v>
      </c>
      <c r="AE45" s="9">
        <f>AE46+AE47+AE51+AE54+AE55+AE56+AE57+AE58</f>
        <v>12342581.753105579</v>
      </c>
      <c r="AF45" s="9">
        <f t="shared" si="129"/>
        <v>147007.53668101877</v>
      </c>
      <c r="AG45" s="10">
        <f t="shared" si="130"/>
        <v>1.0120541709699109</v>
      </c>
      <c r="AH45" s="9">
        <f t="shared" si="158"/>
        <v>9704083.9624972362</v>
      </c>
      <c r="AI45" s="9">
        <f>AI46+AI47+AI51+AI54+AI55+AI56+AI57+AI58</f>
        <v>11014004.807955926</v>
      </c>
      <c r="AJ45" s="9">
        <f t="shared" si="131"/>
        <v>1309920.8454586901</v>
      </c>
      <c r="AK45" s="10">
        <f t="shared" si="132"/>
        <v>1.1349865531379426</v>
      </c>
      <c r="AL45" s="9">
        <f t="shared" si="158"/>
        <v>10850541.000102554</v>
      </c>
      <c r="AM45" s="9">
        <f>AM46+AM47+AM51+AM54+AM55+AM56+AM57+AM58</f>
        <v>10117625.000171836</v>
      </c>
      <c r="AN45" s="9">
        <f t="shared" si="133"/>
        <v>-732915.99993071705</v>
      </c>
      <c r="AO45" s="10">
        <f t="shared" si="134"/>
        <v>0.93245350624233481</v>
      </c>
      <c r="AP45" s="9">
        <f t="shared" si="158"/>
        <v>13631836.901336765</v>
      </c>
      <c r="AQ45" s="9">
        <f>AQ46+AQ47+AQ51+AQ54+AQ55+AQ56+AQ57+AQ58</f>
        <v>14699754.683779163</v>
      </c>
      <c r="AR45" s="9">
        <f t="shared" si="135"/>
        <v>1067917.7824423984</v>
      </c>
      <c r="AS45" s="10">
        <f t="shared" si="136"/>
        <v>1.078339976495587</v>
      </c>
      <c r="AT45" s="9">
        <f t="shared" si="158"/>
        <v>14758257.946898736</v>
      </c>
      <c r="AU45" s="9">
        <f>AU46+AU47+AU51+AU54+AU55+AU56+AU57+AU58</f>
        <v>14270827.793738494</v>
      </c>
      <c r="AV45" s="9">
        <f t="shared" si="137"/>
        <v>-487430.15316024236</v>
      </c>
      <c r="AW45" s="10">
        <f t="shared" si="138"/>
        <v>0.96697237879199216</v>
      </c>
      <c r="AX45" s="9">
        <f t="shared" si="158"/>
        <v>15842631.418787573</v>
      </c>
      <c r="AY45" s="9">
        <f t="shared" si="158"/>
        <v>14502828.860080458</v>
      </c>
      <c r="AZ45" s="9">
        <f t="shared" si="139"/>
        <v>-1339802.5587071143</v>
      </c>
      <c r="BA45" s="59">
        <f t="shared" si="140"/>
        <v>0.91543055422483288</v>
      </c>
      <c r="BB45" s="9">
        <f t="shared" si="141"/>
        <v>156860399.03138611</v>
      </c>
      <c r="BC45" s="9">
        <f t="shared" si="142"/>
        <v>155187045.53275654</v>
      </c>
      <c r="BD45" s="9">
        <f t="shared" si="143"/>
        <v>-1673353.49862957</v>
      </c>
      <c r="BE45" s="59">
        <f t="shared" si="144"/>
        <v>0.98933221189693166</v>
      </c>
    </row>
    <row r="46" spans="1:57" ht="18" customHeight="1" outlineLevel="1" x14ac:dyDescent="0.25">
      <c r="A46" s="80"/>
      <c r="B46" s="11"/>
      <c r="C46" s="11" t="s">
        <v>16</v>
      </c>
      <c r="D46" s="11"/>
      <c r="E46" s="12" t="s">
        <v>62</v>
      </c>
      <c r="F46" s="13">
        <v>1250000</v>
      </c>
      <c r="G46" s="13">
        <v>1250000</v>
      </c>
      <c r="H46" s="13">
        <f t="shared" si="116"/>
        <v>0</v>
      </c>
      <c r="I46" s="14">
        <f t="shared" si="117"/>
        <v>1</v>
      </c>
      <c r="J46" s="13">
        <v>1250000</v>
      </c>
      <c r="K46" s="13">
        <v>1250000</v>
      </c>
      <c r="L46" s="13">
        <f t="shared" si="119"/>
        <v>0</v>
      </c>
      <c r="M46" s="14">
        <f t="shared" si="120"/>
        <v>1</v>
      </c>
      <c r="N46" s="13">
        <v>1250000</v>
      </c>
      <c r="O46" s="13">
        <v>1250000</v>
      </c>
      <c r="P46" s="13">
        <f t="shared" si="121"/>
        <v>0</v>
      </c>
      <c r="Q46" s="14">
        <f t="shared" si="122"/>
        <v>1</v>
      </c>
      <c r="R46" s="13">
        <v>1250000</v>
      </c>
      <c r="S46" s="13">
        <v>1250000</v>
      </c>
      <c r="T46" s="13">
        <f t="shared" si="123"/>
        <v>0</v>
      </c>
      <c r="U46" s="14">
        <f t="shared" si="124"/>
        <v>1</v>
      </c>
      <c r="V46" s="13">
        <v>1250000</v>
      </c>
      <c r="W46" s="13">
        <v>1250000</v>
      </c>
      <c r="X46" s="13">
        <f t="shared" si="125"/>
        <v>0</v>
      </c>
      <c r="Y46" s="14">
        <f t="shared" si="126"/>
        <v>1</v>
      </c>
      <c r="Z46" s="13">
        <v>1250000</v>
      </c>
      <c r="AA46" s="13">
        <v>1250000</v>
      </c>
      <c r="AB46" s="13">
        <f t="shared" si="127"/>
        <v>0</v>
      </c>
      <c r="AC46" s="14">
        <f t="shared" si="128"/>
        <v>1</v>
      </c>
      <c r="AD46" s="13">
        <v>1250000</v>
      </c>
      <c r="AE46" s="13">
        <v>1250000</v>
      </c>
      <c r="AF46" s="13">
        <f t="shared" si="129"/>
        <v>0</v>
      </c>
      <c r="AG46" s="14">
        <f t="shared" si="130"/>
        <v>1</v>
      </c>
      <c r="AH46" s="13">
        <v>1250000</v>
      </c>
      <c r="AI46" s="13">
        <v>1250000</v>
      </c>
      <c r="AJ46" s="13">
        <f t="shared" si="131"/>
        <v>0</v>
      </c>
      <c r="AK46" s="14">
        <f t="shared" si="132"/>
        <v>1</v>
      </c>
      <c r="AL46" s="13">
        <v>1250000</v>
      </c>
      <c r="AM46" s="13">
        <v>1250000</v>
      </c>
      <c r="AN46" s="13">
        <f t="shared" si="133"/>
        <v>0</v>
      </c>
      <c r="AO46" s="14">
        <f t="shared" si="134"/>
        <v>1</v>
      </c>
      <c r="AP46" s="13">
        <v>1250000</v>
      </c>
      <c r="AQ46" s="13">
        <v>1250000</v>
      </c>
      <c r="AR46" s="13">
        <f t="shared" si="135"/>
        <v>0</v>
      </c>
      <c r="AS46" s="14">
        <f t="shared" si="136"/>
        <v>1</v>
      </c>
      <c r="AT46" s="13">
        <v>1250000</v>
      </c>
      <c r="AU46" s="13">
        <v>1250000</v>
      </c>
      <c r="AV46" s="13">
        <f t="shared" si="137"/>
        <v>0</v>
      </c>
      <c r="AW46" s="14">
        <f t="shared" si="138"/>
        <v>1</v>
      </c>
      <c r="AX46" s="13">
        <v>1250000</v>
      </c>
      <c r="AY46" s="13">
        <v>1250000</v>
      </c>
      <c r="AZ46" s="13">
        <f t="shared" si="139"/>
        <v>0</v>
      </c>
      <c r="BA46" s="60">
        <f t="shared" si="140"/>
        <v>1</v>
      </c>
      <c r="BB46" s="13">
        <f t="shared" si="141"/>
        <v>15000000</v>
      </c>
      <c r="BC46" s="13">
        <f t="shared" si="142"/>
        <v>15000000</v>
      </c>
      <c r="BD46" s="13">
        <f t="shared" si="143"/>
        <v>0</v>
      </c>
      <c r="BE46" s="60">
        <f t="shared" si="144"/>
        <v>1</v>
      </c>
    </row>
    <row r="47" spans="1:57" ht="18" customHeight="1" outlineLevel="1" collapsed="1" x14ac:dyDescent="0.25">
      <c r="A47" s="80"/>
      <c r="B47" s="11"/>
      <c r="C47" s="11" t="s">
        <v>31</v>
      </c>
      <c r="D47" s="11"/>
      <c r="E47" s="12" t="s">
        <v>63</v>
      </c>
      <c r="F47" s="13">
        <f>SUM(F48:F50)</f>
        <v>1238737.5</v>
      </c>
      <c r="G47" s="13">
        <f t="shared" ref="G47" si="159">SUM(G48:G50)</f>
        <v>1201200</v>
      </c>
      <c r="H47" s="13">
        <f t="shared" si="116"/>
        <v>-37537.5</v>
      </c>
      <c r="I47" s="14">
        <f t="shared" si="117"/>
        <v>0.96969696969696972</v>
      </c>
      <c r="J47" s="13">
        <f t="shared" ref="J47:K47" si="160">SUM(J48:J50)</f>
        <v>1238737.5</v>
      </c>
      <c r="K47" s="13">
        <f t="shared" si="160"/>
        <v>1276275</v>
      </c>
      <c r="L47" s="13">
        <f t="shared" si="119"/>
        <v>37537.5</v>
      </c>
      <c r="M47" s="14">
        <f t="shared" si="120"/>
        <v>1.0303030303030303</v>
      </c>
      <c r="N47" s="13">
        <f t="shared" ref="N47:O47" si="161">SUM(N48:N50)</f>
        <v>1238737.5</v>
      </c>
      <c r="O47" s="13">
        <f t="shared" si="161"/>
        <v>1223722.5</v>
      </c>
      <c r="P47" s="13">
        <f t="shared" si="121"/>
        <v>-15015</v>
      </c>
      <c r="Q47" s="14">
        <f t="shared" si="122"/>
        <v>0.98787878787878791</v>
      </c>
      <c r="R47" s="13">
        <f t="shared" ref="R47:S47" si="162">SUM(R48:R50)</f>
        <v>1238737.5</v>
      </c>
      <c r="S47" s="13">
        <f t="shared" si="162"/>
        <v>1208707.5</v>
      </c>
      <c r="T47" s="13">
        <f t="shared" si="123"/>
        <v>-30030</v>
      </c>
      <c r="U47" s="14">
        <f t="shared" si="124"/>
        <v>0.97575757575757571</v>
      </c>
      <c r="V47" s="13">
        <f t="shared" ref="V47:W47" si="163">SUM(V48:V50)</f>
        <v>1238737.5</v>
      </c>
      <c r="W47" s="13">
        <f t="shared" si="163"/>
        <v>1208707.5</v>
      </c>
      <c r="X47" s="13">
        <f t="shared" si="125"/>
        <v>-30030</v>
      </c>
      <c r="Y47" s="14">
        <f t="shared" si="126"/>
        <v>0.97575757575757571</v>
      </c>
      <c r="Z47" s="13">
        <f t="shared" ref="Z47:AA47" si="164">SUM(Z48:Z50)</f>
        <v>1238737.5</v>
      </c>
      <c r="AA47" s="13">
        <f t="shared" si="164"/>
        <v>1223722.5</v>
      </c>
      <c r="AB47" s="13">
        <f t="shared" si="127"/>
        <v>-15015</v>
      </c>
      <c r="AC47" s="14">
        <f t="shared" si="128"/>
        <v>0.98787878787878791</v>
      </c>
      <c r="AD47" s="13">
        <f t="shared" ref="AD47:AE47" si="165">SUM(AD48:AD50)</f>
        <v>1238737.5</v>
      </c>
      <c r="AE47" s="13">
        <f t="shared" si="165"/>
        <v>1216215</v>
      </c>
      <c r="AF47" s="13">
        <f t="shared" si="129"/>
        <v>-22522.5</v>
      </c>
      <c r="AG47" s="14">
        <f t="shared" si="130"/>
        <v>0.98181818181818181</v>
      </c>
      <c r="AH47" s="13">
        <f t="shared" ref="AH47:AI47" si="166">SUM(AH48:AH50)</f>
        <v>1238737.5</v>
      </c>
      <c r="AI47" s="13">
        <f t="shared" si="166"/>
        <v>1253752.5</v>
      </c>
      <c r="AJ47" s="13">
        <f t="shared" si="131"/>
        <v>15015</v>
      </c>
      <c r="AK47" s="14">
        <f t="shared" si="132"/>
        <v>1.0121212121212122</v>
      </c>
      <c r="AL47" s="13">
        <f t="shared" ref="AL47:AM47" si="167">SUM(AL48:AL50)</f>
        <v>1238737.5</v>
      </c>
      <c r="AM47" s="13">
        <f t="shared" si="167"/>
        <v>1261260</v>
      </c>
      <c r="AN47" s="13">
        <f t="shared" si="133"/>
        <v>22522.5</v>
      </c>
      <c r="AO47" s="14">
        <f t="shared" si="134"/>
        <v>1.0181818181818181</v>
      </c>
      <c r="AP47" s="13">
        <f t="shared" ref="AP47:AQ47" si="168">SUM(AP48:AP50)</f>
        <v>1238737.5</v>
      </c>
      <c r="AQ47" s="13">
        <f t="shared" si="168"/>
        <v>1246245</v>
      </c>
      <c r="AR47" s="13">
        <f t="shared" si="135"/>
        <v>7507.5</v>
      </c>
      <c r="AS47" s="14">
        <f t="shared" si="136"/>
        <v>1.0060606060606061</v>
      </c>
      <c r="AT47" s="13">
        <f t="shared" ref="AT47:AU47" si="169">SUM(AT48:AT50)</f>
        <v>1238737.5</v>
      </c>
      <c r="AU47" s="13">
        <f t="shared" si="169"/>
        <v>1216215</v>
      </c>
      <c r="AV47" s="13">
        <f t="shared" si="137"/>
        <v>-22522.5</v>
      </c>
      <c r="AW47" s="14">
        <f t="shared" si="138"/>
        <v>0.98181818181818181</v>
      </c>
      <c r="AX47" s="13">
        <f t="shared" ref="AX47:AY47" si="170">SUM(AX48:AX50)</f>
        <v>1238737.5</v>
      </c>
      <c r="AY47" s="13">
        <f t="shared" si="170"/>
        <v>1223722.5</v>
      </c>
      <c r="AZ47" s="13">
        <f t="shared" si="139"/>
        <v>-15015</v>
      </c>
      <c r="BA47" s="60">
        <f t="shared" si="140"/>
        <v>0.98787878787878791</v>
      </c>
      <c r="BB47" s="13">
        <f t="shared" si="141"/>
        <v>14864850</v>
      </c>
      <c r="BC47" s="13">
        <f t="shared" si="142"/>
        <v>14759745</v>
      </c>
      <c r="BD47" s="13">
        <f t="shared" si="143"/>
        <v>-105105</v>
      </c>
      <c r="BE47" s="60">
        <f t="shared" si="144"/>
        <v>0.99292929292929288</v>
      </c>
    </row>
    <row r="48" spans="1:57" ht="18" hidden="1" customHeight="1" outlineLevel="2" x14ac:dyDescent="0.25">
      <c r="A48" s="80"/>
      <c r="B48" s="11"/>
      <c r="C48" s="11"/>
      <c r="D48" s="11" t="s">
        <v>37</v>
      </c>
      <c r="E48" s="12" t="s">
        <v>98</v>
      </c>
      <c r="F48" s="13">
        <v>577500</v>
      </c>
      <c r="G48" s="13">
        <v>577500</v>
      </c>
      <c r="H48" s="13">
        <f t="shared" si="116"/>
        <v>0</v>
      </c>
      <c r="I48" s="14">
        <f t="shared" si="117"/>
        <v>1</v>
      </c>
      <c r="J48" s="13">
        <v>577500</v>
      </c>
      <c r="K48" s="13">
        <v>577500</v>
      </c>
      <c r="L48" s="13">
        <f t="shared" si="119"/>
        <v>0</v>
      </c>
      <c r="M48" s="14">
        <f t="shared" si="120"/>
        <v>1</v>
      </c>
      <c r="N48" s="13">
        <v>577500</v>
      </c>
      <c r="O48" s="13">
        <v>577500</v>
      </c>
      <c r="P48" s="13">
        <f t="shared" si="121"/>
        <v>0</v>
      </c>
      <c r="Q48" s="14">
        <f t="shared" si="122"/>
        <v>1</v>
      </c>
      <c r="R48" s="13">
        <v>577500</v>
      </c>
      <c r="S48" s="13">
        <v>577500</v>
      </c>
      <c r="T48" s="13">
        <f t="shared" si="123"/>
        <v>0</v>
      </c>
      <c r="U48" s="14">
        <f t="shared" si="124"/>
        <v>1</v>
      </c>
      <c r="V48" s="13">
        <v>577500</v>
      </c>
      <c r="W48" s="13">
        <v>577500</v>
      </c>
      <c r="X48" s="13">
        <f t="shared" si="125"/>
        <v>0</v>
      </c>
      <c r="Y48" s="14">
        <f t="shared" si="126"/>
        <v>1</v>
      </c>
      <c r="Z48" s="13">
        <v>577500</v>
      </c>
      <c r="AA48" s="13">
        <v>577500</v>
      </c>
      <c r="AB48" s="13">
        <f t="shared" si="127"/>
        <v>0</v>
      </c>
      <c r="AC48" s="14">
        <f t="shared" si="128"/>
        <v>1</v>
      </c>
      <c r="AD48" s="13">
        <v>577500</v>
      </c>
      <c r="AE48" s="13">
        <v>577500</v>
      </c>
      <c r="AF48" s="13">
        <f t="shared" si="129"/>
        <v>0</v>
      </c>
      <c r="AG48" s="14">
        <f t="shared" si="130"/>
        <v>1</v>
      </c>
      <c r="AH48" s="13">
        <v>577500</v>
      </c>
      <c r="AI48" s="13">
        <v>577500</v>
      </c>
      <c r="AJ48" s="13">
        <f t="shared" si="131"/>
        <v>0</v>
      </c>
      <c r="AK48" s="14">
        <f t="shared" si="132"/>
        <v>1</v>
      </c>
      <c r="AL48" s="13">
        <v>577500</v>
      </c>
      <c r="AM48" s="13">
        <v>577500</v>
      </c>
      <c r="AN48" s="13">
        <f t="shared" si="133"/>
        <v>0</v>
      </c>
      <c r="AO48" s="14">
        <f t="shared" si="134"/>
        <v>1</v>
      </c>
      <c r="AP48" s="13">
        <v>577500</v>
      </c>
      <c r="AQ48" s="13">
        <v>577500</v>
      </c>
      <c r="AR48" s="13">
        <f t="shared" si="135"/>
        <v>0</v>
      </c>
      <c r="AS48" s="14">
        <f t="shared" si="136"/>
        <v>1</v>
      </c>
      <c r="AT48" s="13">
        <v>577500</v>
      </c>
      <c r="AU48" s="13">
        <v>577500</v>
      </c>
      <c r="AV48" s="13">
        <f t="shared" si="137"/>
        <v>0</v>
      </c>
      <c r="AW48" s="14">
        <f t="shared" si="138"/>
        <v>1</v>
      </c>
      <c r="AX48" s="13">
        <v>577500</v>
      </c>
      <c r="AY48" s="13">
        <v>577500</v>
      </c>
      <c r="AZ48" s="13">
        <f t="shared" si="139"/>
        <v>0</v>
      </c>
      <c r="BA48" s="60">
        <f t="shared" si="140"/>
        <v>1</v>
      </c>
      <c r="BB48" s="13">
        <f t="shared" si="141"/>
        <v>6930000</v>
      </c>
      <c r="BC48" s="13">
        <f t="shared" si="142"/>
        <v>6930000</v>
      </c>
      <c r="BD48" s="13">
        <f t="shared" si="143"/>
        <v>0</v>
      </c>
      <c r="BE48" s="60">
        <f t="shared" si="144"/>
        <v>1</v>
      </c>
    </row>
    <row r="49" spans="1:57" ht="18" hidden="1" customHeight="1" outlineLevel="2" x14ac:dyDescent="0.25">
      <c r="A49" s="80"/>
      <c r="B49" s="11"/>
      <c r="C49" s="11"/>
      <c r="D49" s="11" t="s">
        <v>38</v>
      </c>
      <c r="E49" s="12" t="s">
        <v>99</v>
      </c>
      <c r="F49" s="13">
        <v>375375</v>
      </c>
      <c r="G49" s="13">
        <v>346500</v>
      </c>
      <c r="H49" s="13">
        <f t="shared" si="116"/>
        <v>-28875</v>
      </c>
      <c r="I49" s="14">
        <f t="shared" si="117"/>
        <v>0.92307692307692313</v>
      </c>
      <c r="J49" s="13">
        <v>375375</v>
      </c>
      <c r="K49" s="13">
        <v>404250</v>
      </c>
      <c r="L49" s="13">
        <f t="shared" si="119"/>
        <v>28875</v>
      </c>
      <c r="M49" s="14">
        <f t="shared" si="120"/>
        <v>1.0769230769230769</v>
      </c>
      <c r="N49" s="13">
        <v>375375</v>
      </c>
      <c r="O49" s="13">
        <v>363825</v>
      </c>
      <c r="P49" s="13">
        <f t="shared" si="121"/>
        <v>-11550</v>
      </c>
      <c r="Q49" s="14">
        <f t="shared" si="122"/>
        <v>0.96923076923076923</v>
      </c>
      <c r="R49" s="13">
        <v>375375</v>
      </c>
      <c r="S49" s="13">
        <v>352275</v>
      </c>
      <c r="T49" s="13">
        <f t="shared" si="123"/>
        <v>-23100</v>
      </c>
      <c r="U49" s="14">
        <f t="shared" si="124"/>
        <v>0.93846153846153846</v>
      </c>
      <c r="V49" s="13">
        <v>375375</v>
      </c>
      <c r="W49" s="13">
        <v>352275</v>
      </c>
      <c r="X49" s="13">
        <f t="shared" si="125"/>
        <v>-23100</v>
      </c>
      <c r="Y49" s="14">
        <f t="shared" si="126"/>
        <v>0.93846153846153846</v>
      </c>
      <c r="Z49" s="13">
        <v>375375</v>
      </c>
      <c r="AA49" s="13">
        <v>363825</v>
      </c>
      <c r="AB49" s="13">
        <f t="shared" si="127"/>
        <v>-11550</v>
      </c>
      <c r="AC49" s="14">
        <f t="shared" si="128"/>
        <v>0.96923076923076923</v>
      </c>
      <c r="AD49" s="13">
        <v>375375</v>
      </c>
      <c r="AE49" s="13">
        <v>358050</v>
      </c>
      <c r="AF49" s="13">
        <f t="shared" si="129"/>
        <v>-17325</v>
      </c>
      <c r="AG49" s="14">
        <f t="shared" si="130"/>
        <v>0.9538461538461539</v>
      </c>
      <c r="AH49" s="13">
        <v>375375</v>
      </c>
      <c r="AI49" s="13">
        <v>386925</v>
      </c>
      <c r="AJ49" s="13">
        <f t="shared" si="131"/>
        <v>11550</v>
      </c>
      <c r="AK49" s="14">
        <f t="shared" si="132"/>
        <v>1.0307692307692307</v>
      </c>
      <c r="AL49" s="13">
        <v>375375</v>
      </c>
      <c r="AM49" s="13">
        <v>392700</v>
      </c>
      <c r="AN49" s="13">
        <f t="shared" si="133"/>
        <v>17325</v>
      </c>
      <c r="AO49" s="14">
        <f t="shared" si="134"/>
        <v>1.0461538461538462</v>
      </c>
      <c r="AP49" s="13">
        <v>375375</v>
      </c>
      <c r="AQ49" s="13">
        <v>381150</v>
      </c>
      <c r="AR49" s="13">
        <f t="shared" si="135"/>
        <v>5775</v>
      </c>
      <c r="AS49" s="14">
        <f t="shared" si="136"/>
        <v>1.0153846153846153</v>
      </c>
      <c r="AT49" s="13">
        <v>375375</v>
      </c>
      <c r="AU49" s="13">
        <v>358050</v>
      </c>
      <c r="AV49" s="13">
        <f t="shared" si="137"/>
        <v>-17325</v>
      </c>
      <c r="AW49" s="14">
        <f t="shared" si="138"/>
        <v>0.9538461538461539</v>
      </c>
      <c r="AX49" s="13">
        <v>375375</v>
      </c>
      <c r="AY49" s="13">
        <v>363825</v>
      </c>
      <c r="AZ49" s="13">
        <f t="shared" si="139"/>
        <v>-11550</v>
      </c>
      <c r="BA49" s="60">
        <f t="shared" si="140"/>
        <v>0.96923076923076923</v>
      </c>
      <c r="BB49" s="13">
        <f t="shared" si="141"/>
        <v>4504500</v>
      </c>
      <c r="BC49" s="13">
        <f t="shared" si="142"/>
        <v>4423650</v>
      </c>
      <c r="BD49" s="13">
        <f t="shared" si="143"/>
        <v>-80850</v>
      </c>
      <c r="BE49" s="60">
        <f t="shared" si="144"/>
        <v>0.982051282051282</v>
      </c>
    </row>
    <row r="50" spans="1:57" ht="18" hidden="1" customHeight="1" outlineLevel="2" x14ac:dyDescent="0.25">
      <c r="A50" s="80"/>
      <c r="B50" s="11"/>
      <c r="C50" s="11"/>
      <c r="D50" s="11" t="s">
        <v>39</v>
      </c>
      <c r="E50" s="12" t="s">
        <v>100</v>
      </c>
      <c r="F50" s="13">
        <v>285862.5</v>
      </c>
      <c r="G50" s="13">
        <v>277200</v>
      </c>
      <c r="H50" s="13">
        <f t="shared" si="116"/>
        <v>-8662.5</v>
      </c>
      <c r="I50" s="14">
        <f t="shared" si="117"/>
        <v>0.96969696969696972</v>
      </c>
      <c r="J50" s="13">
        <v>285862.5</v>
      </c>
      <c r="K50" s="13">
        <v>294525</v>
      </c>
      <c r="L50" s="13">
        <f t="shared" si="119"/>
        <v>8662.5</v>
      </c>
      <c r="M50" s="14">
        <f t="shared" si="120"/>
        <v>1.0303030303030303</v>
      </c>
      <c r="N50" s="13">
        <v>285862.5</v>
      </c>
      <c r="O50" s="13">
        <v>282397.5</v>
      </c>
      <c r="P50" s="13">
        <f t="shared" si="121"/>
        <v>-3465</v>
      </c>
      <c r="Q50" s="14">
        <f t="shared" si="122"/>
        <v>0.98787878787878791</v>
      </c>
      <c r="R50" s="13">
        <v>285862.5</v>
      </c>
      <c r="S50" s="13">
        <v>278932.5</v>
      </c>
      <c r="T50" s="13">
        <f t="shared" si="123"/>
        <v>-6930</v>
      </c>
      <c r="U50" s="14">
        <f t="shared" si="124"/>
        <v>0.97575757575757571</v>
      </c>
      <c r="V50" s="13">
        <v>285862.5</v>
      </c>
      <c r="W50" s="13">
        <v>278932.5</v>
      </c>
      <c r="X50" s="13">
        <f t="shared" si="125"/>
        <v>-6930</v>
      </c>
      <c r="Y50" s="14">
        <f t="shared" si="126"/>
        <v>0.97575757575757571</v>
      </c>
      <c r="Z50" s="13">
        <v>285862.5</v>
      </c>
      <c r="AA50" s="13">
        <v>282397.5</v>
      </c>
      <c r="AB50" s="13">
        <f t="shared" si="127"/>
        <v>-3465</v>
      </c>
      <c r="AC50" s="14">
        <f t="shared" si="128"/>
        <v>0.98787878787878791</v>
      </c>
      <c r="AD50" s="13">
        <v>285862.5</v>
      </c>
      <c r="AE50" s="13">
        <v>280665</v>
      </c>
      <c r="AF50" s="13">
        <f t="shared" si="129"/>
        <v>-5197.5</v>
      </c>
      <c r="AG50" s="14">
        <f t="shared" si="130"/>
        <v>0.98181818181818181</v>
      </c>
      <c r="AH50" s="13">
        <v>285862.5</v>
      </c>
      <c r="AI50" s="13">
        <v>289327.5</v>
      </c>
      <c r="AJ50" s="13">
        <f t="shared" si="131"/>
        <v>3465</v>
      </c>
      <c r="AK50" s="14">
        <f t="shared" si="132"/>
        <v>1.0121212121212122</v>
      </c>
      <c r="AL50" s="13">
        <v>285862.5</v>
      </c>
      <c r="AM50" s="13">
        <v>291060</v>
      </c>
      <c r="AN50" s="13">
        <f t="shared" si="133"/>
        <v>5197.5</v>
      </c>
      <c r="AO50" s="14">
        <f t="shared" si="134"/>
        <v>1.0181818181818181</v>
      </c>
      <c r="AP50" s="13">
        <v>285862.5</v>
      </c>
      <c r="AQ50" s="13">
        <v>287595</v>
      </c>
      <c r="AR50" s="13">
        <f t="shared" si="135"/>
        <v>1732.5</v>
      </c>
      <c r="AS50" s="14">
        <f t="shared" si="136"/>
        <v>1.0060606060606061</v>
      </c>
      <c r="AT50" s="13">
        <v>285862.5</v>
      </c>
      <c r="AU50" s="13">
        <v>280665</v>
      </c>
      <c r="AV50" s="13">
        <f t="shared" si="137"/>
        <v>-5197.5</v>
      </c>
      <c r="AW50" s="14">
        <f t="shared" si="138"/>
        <v>0.98181818181818181</v>
      </c>
      <c r="AX50" s="13">
        <v>285862.5</v>
      </c>
      <c r="AY50" s="13">
        <v>282397.5</v>
      </c>
      <c r="AZ50" s="13">
        <f t="shared" si="139"/>
        <v>-3465</v>
      </c>
      <c r="BA50" s="60">
        <f t="shared" si="140"/>
        <v>0.98787878787878791</v>
      </c>
      <c r="BB50" s="13">
        <f t="shared" si="141"/>
        <v>3430350</v>
      </c>
      <c r="BC50" s="13">
        <f t="shared" si="142"/>
        <v>3406095</v>
      </c>
      <c r="BD50" s="13">
        <f t="shared" si="143"/>
        <v>-24255</v>
      </c>
      <c r="BE50" s="60">
        <f t="shared" si="144"/>
        <v>0.99292929292929288</v>
      </c>
    </row>
    <row r="51" spans="1:57" ht="18" customHeight="1" outlineLevel="1" collapsed="1" x14ac:dyDescent="0.25">
      <c r="A51" s="80"/>
      <c r="B51" s="11"/>
      <c r="C51" s="11" t="s">
        <v>28</v>
      </c>
      <c r="D51" s="11"/>
      <c r="E51" s="12" t="s">
        <v>64</v>
      </c>
      <c r="F51" s="13">
        <f>SUM(F52:F53)</f>
        <v>8912900</v>
      </c>
      <c r="G51" s="13">
        <f>SUM(G52:G53)</f>
        <v>7760160</v>
      </c>
      <c r="H51" s="13">
        <f t="shared" si="116"/>
        <v>-1152740</v>
      </c>
      <c r="I51" s="14">
        <f t="shared" si="117"/>
        <v>0.87066611316182163</v>
      </c>
      <c r="J51" s="13">
        <f t="shared" ref="J51:AY51" si="171">SUM(J52:J53)</f>
        <v>8484189.5099999998</v>
      </c>
      <c r="K51" s="13">
        <f>SUM(K52:K53)</f>
        <v>8338502.3572799992</v>
      </c>
      <c r="L51" s="13">
        <f t="shared" si="119"/>
        <v>-145687.15272000059</v>
      </c>
      <c r="M51" s="14">
        <f t="shared" si="120"/>
        <v>0.98282839479855033</v>
      </c>
      <c r="N51" s="13">
        <f t="shared" si="171"/>
        <v>7742939.2686000001</v>
      </c>
      <c r="O51" s="13">
        <f>SUM(O52:O53)</f>
        <v>7685326.9146816004</v>
      </c>
      <c r="P51" s="13">
        <f t="shared" si="121"/>
        <v>-57612.353918399662</v>
      </c>
      <c r="Q51" s="14">
        <f t="shared" si="122"/>
        <v>0.99255936900447672</v>
      </c>
      <c r="R51" s="13">
        <f t="shared" si="171"/>
        <v>9291527.1223200019</v>
      </c>
      <c r="S51" s="13">
        <f>SUM(S52:S53)</f>
        <v>9131976.6868569627</v>
      </c>
      <c r="T51" s="13">
        <f t="shared" si="123"/>
        <v>-159550.4354630392</v>
      </c>
      <c r="U51" s="14">
        <f t="shared" si="124"/>
        <v>0.98282839479855055</v>
      </c>
      <c r="V51" s="13">
        <f t="shared" si="171"/>
        <v>9533830.9492587335</v>
      </c>
      <c r="W51" s="13">
        <f>SUM(W52:W53)</f>
        <v>9748752.2005994935</v>
      </c>
      <c r="X51" s="13">
        <f t="shared" si="125"/>
        <v>214921.25134075992</v>
      </c>
      <c r="Y51" s="14">
        <f t="shared" si="126"/>
        <v>1.0225430105153555</v>
      </c>
      <c r="Z51" s="13">
        <f t="shared" si="171"/>
        <v>9295244.1048300136</v>
      </c>
      <c r="AA51" s="13">
        <f>SUM(AA52:AA53)</f>
        <v>9135629.8428107705</v>
      </c>
      <c r="AB51" s="13">
        <f t="shared" si="127"/>
        <v>-159614.26201924309</v>
      </c>
      <c r="AC51" s="14">
        <f t="shared" si="128"/>
        <v>0.98282839479855033</v>
      </c>
      <c r="AD51" s="13">
        <f t="shared" si="171"/>
        <v>7902537.6806033337</v>
      </c>
      <c r="AE51" s="13">
        <f>SUM(AE52:AE53)</f>
        <v>8228234.7654503006</v>
      </c>
      <c r="AF51" s="13">
        <f t="shared" si="129"/>
        <v>325697.0848469669</v>
      </c>
      <c r="AG51" s="14">
        <f t="shared" si="130"/>
        <v>1.0412142400341078</v>
      </c>
      <c r="AH51" s="13">
        <f t="shared" si="171"/>
        <v>6240093.3064258862</v>
      </c>
      <c r="AI51" s="13">
        <f>SUM(AI52:AI53)</f>
        <v>6990195.2925581299</v>
      </c>
      <c r="AJ51" s="13">
        <f t="shared" si="131"/>
        <v>750101.98613224365</v>
      </c>
      <c r="AK51" s="14">
        <f t="shared" si="132"/>
        <v>1.1202068541763324</v>
      </c>
      <c r="AL51" s="13">
        <f t="shared" si="171"/>
        <v>6975616.775097426</v>
      </c>
      <c r="AM51" s="13">
        <f>SUM(AM52:AM53)</f>
        <v>6584316.0501632448</v>
      </c>
      <c r="AN51" s="13">
        <f t="shared" si="133"/>
        <v>-391300.7249341812</v>
      </c>
      <c r="AO51" s="14">
        <f t="shared" si="134"/>
        <v>0.94390449797484521</v>
      </c>
      <c r="AP51" s="13">
        <f t="shared" si="171"/>
        <v>9302682.5312699266</v>
      </c>
      <c r="AQ51" s="13">
        <f>SUM(AQ52:AQ53)</f>
        <v>9867133.8495902047</v>
      </c>
      <c r="AR51" s="13">
        <f t="shared" si="135"/>
        <v>564451.31832027808</v>
      </c>
      <c r="AS51" s="14">
        <f t="shared" si="136"/>
        <v>1.0606761884459603</v>
      </c>
      <c r="AT51" s="13">
        <f t="shared" si="171"/>
        <v>10234997.3745538</v>
      </c>
      <c r="AU51" s="13">
        <f>SUM(AU52:AU53)</f>
        <v>9760456.5540515687</v>
      </c>
      <c r="AV51" s="13">
        <f t="shared" si="137"/>
        <v>-474540.8205022309</v>
      </c>
      <c r="AW51" s="14">
        <f t="shared" si="138"/>
        <v>0.95363547218077149</v>
      </c>
      <c r="AX51" s="13">
        <f t="shared" si="171"/>
        <v>10702364.572848193</v>
      </c>
      <c r="AY51" s="13">
        <f t="shared" si="171"/>
        <v>9893721.1920764353</v>
      </c>
      <c r="AZ51" s="13">
        <f t="shared" si="139"/>
        <v>-808643.38077175803</v>
      </c>
      <c r="BA51" s="60">
        <f t="shared" si="140"/>
        <v>0.92444254956299288</v>
      </c>
      <c r="BB51" s="13">
        <f t="shared" si="141"/>
        <v>104618923.19580731</v>
      </c>
      <c r="BC51" s="13">
        <f t="shared" si="142"/>
        <v>103124405.7061187</v>
      </c>
      <c r="BD51" s="13">
        <f t="shared" si="143"/>
        <v>-1494517.4896886051</v>
      </c>
      <c r="BE51" s="60">
        <f t="shared" si="144"/>
        <v>0.98571465425149296</v>
      </c>
    </row>
    <row r="52" spans="1:57" ht="18" hidden="1" customHeight="1" outlineLevel="2" x14ac:dyDescent="0.25">
      <c r="A52" s="80"/>
      <c r="B52" s="11"/>
      <c r="C52" s="11"/>
      <c r="D52" s="11" t="s">
        <v>43</v>
      </c>
      <c r="E52" s="12" t="s">
        <v>101</v>
      </c>
      <c r="F52" s="13">
        <v>5629200</v>
      </c>
      <c r="G52" s="13">
        <v>4564800</v>
      </c>
      <c r="H52" s="13">
        <f t="shared" si="116"/>
        <v>-1064400</v>
      </c>
      <c r="I52" s="14">
        <f t="shared" si="117"/>
        <v>0.8109145171605201</v>
      </c>
      <c r="J52" s="13">
        <v>5358435.4799999995</v>
      </c>
      <c r="K52" s="13">
        <v>5266422.5414399989</v>
      </c>
      <c r="L52" s="13">
        <f t="shared" si="119"/>
        <v>-92012.938560000621</v>
      </c>
      <c r="M52" s="14">
        <f t="shared" si="120"/>
        <v>0.98282839479855033</v>
      </c>
      <c r="N52" s="13">
        <v>4890277.4327999996</v>
      </c>
      <c r="O52" s="13">
        <v>4853890.6829567999</v>
      </c>
      <c r="P52" s="13">
        <f t="shared" si="121"/>
        <v>-36386.749843199737</v>
      </c>
      <c r="Q52" s="14">
        <f t="shared" si="122"/>
        <v>0.99255936900447672</v>
      </c>
      <c r="R52" s="13">
        <v>5868332.9193600006</v>
      </c>
      <c r="S52" s="13">
        <v>5767564.223278081</v>
      </c>
      <c r="T52" s="13">
        <f t="shared" si="123"/>
        <v>-100768.6960819196</v>
      </c>
      <c r="U52" s="14">
        <f t="shared" si="124"/>
        <v>0.98282839479855044</v>
      </c>
      <c r="V52" s="13">
        <v>5767564.223278081</v>
      </c>
      <c r="W52" s="13">
        <v>6157106.6530102063</v>
      </c>
      <c r="X52" s="13">
        <f t="shared" si="125"/>
        <v>389542.42973212525</v>
      </c>
      <c r="Y52" s="14">
        <f t="shared" si="126"/>
        <v>1.0675401980198016</v>
      </c>
      <c r="Z52" s="13">
        <v>5870680.4872610606</v>
      </c>
      <c r="AA52" s="13">
        <v>5769871.4796699602</v>
      </c>
      <c r="AB52" s="13">
        <f t="shared" si="127"/>
        <v>-100809.00759110041</v>
      </c>
      <c r="AC52" s="14">
        <f t="shared" si="128"/>
        <v>0.98282839479855044</v>
      </c>
      <c r="AD52" s="13">
        <v>4991076.4298547367</v>
      </c>
      <c r="AE52" s="13">
        <v>5196779.851863347</v>
      </c>
      <c r="AF52" s="13">
        <f t="shared" si="129"/>
        <v>205703.42200861033</v>
      </c>
      <c r="AG52" s="14">
        <f t="shared" si="130"/>
        <v>1.0412142400341078</v>
      </c>
      <c r="AH52" s="13">
        <v>3670643.1214269917</v>
      </c>
      <c r="AI52" s="13">
        <v>4414860.184773556</v>
      </c>
      <c r="AJ52" s="13">
        <f t="shared" si="131"/>
        <v>744217.0633465643</v>
      </c>
      <c r="AK52" s="14">
        <f t="shared" si="132"/>
        <v>1.2027484118524832</v>
      </c>
      <c r="AL52" s="13">
        <v>4405652.7000615317</v>
      </c>
      <c r="AM52" s="13">
        <v>4158515.400103102</v>
      </c>
      <c r="AN52" s="13">
        <f t="shared" si="133"/>
        <v>-247137.29995842976</v>
      </c>
      <c r="AO52" s="14">
        <f t="shared" si="134"/>
        <v>0.94390449797484532</v>
      </c>
      <c r="AP52" s="13">
        <v>5875378.4408020591</v>
      </c>
      <c r="AQ52" s="13">
        <v>6231874.010267498</v>
      </c>
      <c r="AR52" s="13">
        <f t="shared" si="135"/>
        <v>356495.56946543884</v>
      </c>
      <c r="AS52" s="14">
        <f t="shared" si="136"/>
        <v>1.0606761884459603</v>
      </c>
      <c r="AT52" s="13">
        <v>6464208.8681392418</v>
      </c>
      <c r="AU52" s="13">
        <v>6164498.8762430958</v>
      </c>
      <c r="AV52" s="13">
        <f t="shared" si="137"/>
        <v>-299709.99189614598</v>
      </c>
      <c r="AW52" s="14">
        <f t="shared" si="138"/>
        <v>0.95363547218077138</v>
      </c>
      <c r="AX52" s="13">
        <v>6759388.1512725428</v>
      </c>
      <c r="AY52" s="13">
        <v>6248666.0160482749</v>
      </c>
      <c r="AZ52" s="13">
        <f t="shared" si="139"/>
        <v>-510722.13522426784</v>
      </c>
      <c r="BA52" s="60">
        <f t="shared" si="140"/>
        <v>0.92444254956299299</v>
      </c>
      <c r="BB52" s="13">
        <f t="shared" si="141"/>
        <v>65550838.254256248</v>
      </c>
      <c r="BC52" s="13">
        <f t="shared" si="142"/>
        <v>64794849.919653915</v>
      </c>
      <c r="BD52" s="13">
        <f t="shared" si="143"/>
        <v>-755988.33460233361</v>
      </c>
      <c r="BE52" s="60">
        <f t="shared" si="144"/>
        <v>0.9884671446660982</v>
      </c>
    </row>
    <row r="53" spans="1:57" ht="18" hidden="1" customHeight="1" outlineLevel="2" x14ac:dyDescent="0.25">
      <c r="A53" s="80"/>
      <c r="B53" s="11"/>
      <c r="C53" s="11"/>
      <c r="D53" s="11" t="s">
        <v>44</v>
      </c>
      <c r="E53" s="12" t="s">
        <v>102</v>
      </c>
      <c r="F53" s="13">
        <v>3283700.0000000005</v>
      </c>
      <c r="G53" s="13">
        <v>3195360.0000000005</v>
      </c>
      <c r="H53" s="13">
        <f t="shared" si="116"/>
        <v>-88340</v>
      </c>
      <c r="I53" s="14">
        <f t="shared" si="117"/>
        <v>0.97309742059262416</v>
      </c>
      <c r="J53" s="13">
        <v>3125754.0300000003</v>
      </c>
      <c r="K53" s="13">
        <v>3072079.8158399998</v>
      </c>
      <c r="L53" s="13">
        <f t="shared" si="119"/>
        <v>-53674.21416000044</v>
      </c>
      <c r="M53" s="14">
        <f t="shared" si="120"/>
        <v>0.98282839479855033</v>
      </c>
      <c r="N53" s="13">
        <v>2852661.8358</v>
      </c>
      <c r="O53" s="13">
        <v>2831436.2317248005</v>
      </c>
      <c r="P53" s="13">
        <f t="shared" si="121"/>
        <v>-21225.604075199459</v>
      </c>
      <c r="Q53" s="14">
        <f t="shared" si="122"/>
        <v>0.99255936900447683</v>
      </c>
      <c r="R53" s="13">
        <v>3423194.2029600008</v>
      </c>
      <c r="S53" s="13">
        <v>3364412.4635788808</v>
      </c>
      <c r="T53" s="13">
        <f t="shared" si="123"/>
        <v>-58781.739381120075</v>
      </c>
      <c r="U53" s="14">
        <f t="shared" si="124"/>
        <v>0.98282839479855044</v>
      </c>
      <c r="V53" s="13">
        <v>3766266.725980652</v>
      </c>
      <c r="W53" s="13">
        <v>3591645.5475892876</v>
      </c>
      <c r="X53" s="13">
        <f t="shared" si="125"/>
        <v>-174621.1783913644</v>
      </c>
      <c r="Y53" s="14">
        <f t="shared" si="126"/>
        <v>0.95363547218077149</v>
      </c>
      <c r="Z53" s="13">
        <v>3424563.6175689525</v>
      </c>
      <c r="AA53" s="13">
        <v>3365758.3631408107</v>
      </c>
      <c r="AB53" s="13">
        <f t="shared" si="127"/>
        <v>-58805.25442814175</v>
      </c>
      <c r="AC53" s="14">
        <f t="shared" si="128"/>
        <v>0.98282839479855044</v>
      </c>
      <c r="AD53" s="13">
        <v>2911461.2507485971</v>
      </c>
      <c r="AE53" s="13">
        <v>3031454.9135869532</v>
      </c>
      <c r="AF53" s="13">
        <f t="shared" si="129"/>
        <v>119993.6628383561</v>
      </c>
      <c r="AG53" s="14">
        <f t="shared" si="130"/>
        <v>1.0412142400341078</v>
      </c>
      <c r="AH53" s="13">
        <v>2569450.1849988941</v>
      </c>
      <c r="AI53" s="13">
        <v>2575335.1077845744</v>
      </c>
      <c r="AJ53" s="13">
        <f t="shared" si="131"/>
        <v>5884.9227856802754</v>
      </c>
      <c r="AK53" s="14">
        <f t="shared" si="132"/>
        <v>1.0022903432104027</v>
      </c>
      <c r="AL53" s="13">
        <v>2569964.0750358938</v>
      </c>
      <c r="AM53" s="13">
        <v>2425800.6500601433</v>
      </c>
      <c r="AN53" s="13">
        <f t="shared" si="133"/>
        <v>-144163.4249757505</v>
      </c>
      <c r="AO53" s="14">
        <f t="shared" si="134"/>
        <v>0.94390449797484544</v>
      </c>
      <c r="AP53" s="13">
        <v>3427304.0904678684</v>
      </c>
      <c r="AQ53" s="13">
        <v>3635259.8393227076</v>
      </c>
      <c r="AR53" s="13">
        <f t="shared" si="135"/>
        <v>207955.74885483924</v>
      </c>
      <c r="AS53" s="14">
        <f t="shared" si="136"/>
        <v>1.0606761884459603</v>
      </c>
      <c r="AT53" s="13">
        <v>3770788.5064145578</v>
      </c>
      <c r="AU53" s="13">
        <v>3595957.6778084729</v>
      </c>
      <c r="AV53" s="13">
        <f t="shared" si="137"/>
        <v>-174830.82860608492</v>
      </c>
      <c r="AW53" s="14">
        <f t="shared" si="138"/>
        <v>0.95363547218077149</v>
      </c>
      <c r="AX53" s="13">
        <v>3942976.4215756506</v>
      </c>
      <c r="AY53" s="13">
        <v>3645055.1760281608</v>
      </c>
      <c r="AZ53" s="13">
        <f t="shared" si="139"/>
        <v>-297921.24554748973</v>
      </c>
      <c r="BA53" s="60">
        <f t="shared" si="140"/>
        <v>0.92444254956299288</v>
      </c>
      <c r="BB53" s="13">
        <f t="shared" si="141"/>
        <v>39068084.941551067</v>
      </c>
      <c r="BC53" s="13">
        <f t="shared" si="142"/>
        <v>38329555.786464788</v>
      </c>
      <c r="BD53" s="13">
        <f t="shared" si="143"/>
        <v>-738529.15508627892</v>
      </c>
      <c r="BE53" s="60">
        <f t="shared" si="144"/>
        <v>0.98109635636885772</v>
      </c>
    </row>
    <row r="54" spans="1:57" ht="18" customHeight="1" outlineLevel="1" x14ac:dyDescent="0.25">
      <c r="A54" s="80"/>
      <c r="B54" s="11"/>
      <c r="C54" s="11" t="s">
        <v>35</v>
      </c>
      <c r="D54" s="11"/>
      <c r="E54" s="12" t="s">
        <v>65</v>
      </c>
      <c r="F54" s="13">
        <v>270000</v>
      </c>
      <c r="G54" s="13">
        <v>270000</v>
      </c>
      <c r="H54" s="13">
        <f t="shared" si="116"/>
        <v>0</v>
      </c>
      <c r="I54" s="14">
        <f t="shared" si="117"/>
        <v>1</v>
      </c>
      <c r="J54" s="13">
        <v>270000</v>
      </c>
      <c r="K54" s="13">
        <v>270000</v>
      </c>
      <c r="L54" s="13">
        <f t="shared" si="119"/>
        <v>0</v>
      </c>
      <c r="M54" s="14">
        <f t="shared" si="120"/>
        <v>1</v>
      </c>
      <c r="N54" s="13">
        <v>270000</v>
      </c>
      <c r="O54" s="13">
        <v>270000</v>
      </c>
      <c r="P54" s="13">
        <f t="shared" si="121"/>
        <v>0</v>
      </c>
      <c r="Q54" s="14">
        <f t="shared" si="122"/>
        <v>1</v>
      </c>
      <c r="R54" s="13">
        <v>270000</v>
      </c>
      <c r="S54" s="13">
        <v>270000</v>
      </c>
      <c r="T54" s="13">
        <f t="shared" si="123"/>
        <v>0</v>
      </c>
      <c r="U54" s="14">
        <f t="shared" si="124"/>
        <v>1</v>
      </c>
      <c r="V54" s="13">
        <v>270000</v>
      </c>
      <c r="W54" s="13">
        <v>270000</v>
      </c>
      <c r="X54" s="13">
        <f t="shared" si="125"/>
        <v>0</v>
      </c>
      <c r="Y54" s="14">
        <f t="shared" si="126"/>
        <v>1</v>
      </c>
      <c r="Z54" s="13">
        <v>270000</v>
      </c>
      <c r="AA54" s="13">
        <v>270000</v>
      </c>
      <c r="AB54" s="13">
        <f t="shared" si="127"/>
        <v>0</v>
      </c>
      <c r="AC54" s="14">
        <f t="shared" si="128"/>
        <v>1</v>
      </c>
      <c r="AD54" s="13">
        <v>270000</v>
      </c>
      <c r="AE54" s="13">
        <v>270000</v>
      </c>
      <c r="AF54" s="13">
        <f t="shared" si="129"/>
        <v>0</v>
      </c>
      <c r="AG54" s="14">
        <f t="shared" si="130"/>
        <v>1</v>
      </c>
      <c r="AH54" s="13">
        <v>270000</v>
      </c>
      <c r="AI54" s="13">
        <v>270000</v>
      </c>
      <c r="AJ54" s="13">
        <f t="shared" si="131"/>
        <v>0</v>
      </c>
      <c r="AK54" s="14">
        <f t="shared" si="132"/>
        <v>1</v>
      </c>
      <c r="AL54" s="13">
        <v>270000</v>
      </c>
      <c r="AM54" s="13">
        <v>270000</v>
      </c>
      <c r="AN54" s="13">
        <f t="shared" si="133"/>
        <v>0</v>
      </c>
      <c r="AO54" s="14">
        <f t="shared" si="134"/>
        <v>1</v>
      </c>
      <c r="AP54" s="13">
        <v>270000</v>
      </c>
      <c r="AQ54" s="13">
        <v>270000</v>
      </c>
      <c r="AR54" s="13">
        <f t="shared" si="135"/>
        <v>0</v>
      </c>
      <c r="AS54" s="14">
        <f t="shared" si="136"/>
        <v>1</v>
      </c>
      <c r="AT54" s="13">
        <v>270000</v>
      </c>
      <c r="AU54" s="13">
        <v>270000</v>
      </c>
      <c r="AV54" s="13">
        <f t="shared" si="137"/>
        <v>0</v>
      </c>
      <c r="AW54" s="14">
        <f t="shared" si="138"/>
        <v>1</v>
      </c>
      <c r="AX54" s="13">
        <v>270000</v>
      </c>
      <c r="AY54" s="13">
        <v>270000</v>
      </c>
      <c r="AZ54" s="13">
        <f t="shared" si="139"/>
        <v>0</v>
      </c>
      <c r="BA54" s="60">
        <f t="shared" si="140"/>
        <v>1</v>
      </c>
      <c r="BB54" s="13">
        <f t="shared" si="141"/>
        <v>3240000</v>
      </c>
      <c r="BC54" s="13">
        <f t="shared" si="142"/>
        <v>3240000</v>
      </c>
      <c r="BD54" s="13">
        <f t="shared" si="143"/>
        <v>0</v>
      </c>
      <c r="BE54" s="60">
        <f t="shared" si="144"/>
        <v>1</v>
      </c>
    </row>
    <row r="55" spans="1:57" ht="18" customHeight="1" outlineLevel="1" x14ac:dyDescent="0.25">
      <c r="A55" s="80"/>
      <c r="B55" s="11"/>
      <c r="C55" s="11" t="s">
        <v>45</v>
      </c>
      <c r="D55" s="11"/>
      <c r="E55" s="12" t="s">
        <v>66</v>
      </c>
      <c r="F55" s="13">
        <v>250000</v>
      </c>
      <c r="G55" s="13">
        <v>250000</v>
      </c>
      <c r="H55" s="13">
        <f t="shared" si="116"/>
        <v>0</v>
      </c>
      <c r="I55" s="14">
        <f t="shared" si="117"/>
        <v>1</v>
      </c>
      <c r="J55" s="13">
        <v>250000</v>
      </c>
      <c r="K55" s="13">
        <v>250000</v>
      </c>
      <c r="L55" s="13">
        <f t="shared" si="119"/>
        <v>0</v>
      </c>
      <c r="M55" s="14">
        <f t="shared" si="120"/>
        <v>1</v>
      </c>
      <c r="N55" s="13">
        <v>250000</v>
      </c>
      <c r="O55" s="13">
        <v>250000</v>
      </c>
      <c r="P55" s="13">
        <f t="shared" si="121"/>
        <v>0</v>
      </c>
      <c r="Q55" s="14">
        <f t="shared" si="122"/>
        <v>1</v>
      </c>
      <c r="R55" s="13">
        <v>250000</v>
      </c>
      <c r="S55" s="13">
        <v>250000</v>
      </c>
      <c r="T55" s="13">
        <f t="shared" si="123"/>
        <v>0</v>
      </c>
      <c r="U55" s="14">
        <f t="shared" si="124"/>
        <v>1</v>
      </c>
      <c r="V55" s="13">
        <v>250000</v>
      </c>
      <c r="W55" s="13">
        <v>250000</v>
      </c>
      <c r="X55" s="13">
        <f t="shared" si="125"/>
        <v>0</v>
      </c>
      <c r="Y55" s="14">
        <f t="shared" si="126"/>
        <v>1</v>
      </c>
      <c r="Z55" s="13">
        <v>250000</v>
      </c>
      <c r="AA55" s="13">
        <v>250000</v>
      </c>
      <c r="AB55" s="13">
        <f t="shared" si="127"/>
        <v>0</v>
      </c>
      <c r="AC55" s="14">
        <f t="shared" si="128"/>
        <v>1</v>
      </c>
      <c r="AD55" s="13">
        <v>250000</v>
      </c>
      <c r="AE55" s="13">
        <v>250000</v>
      </c>
      <c r="AF55" s="13">
        <f t="shared" si="129"/>
        <v>0</v>
      </c>
      <c r="AG55" s="14">
        <f t="shared" si="130"/>
        <v>1</v>
      </c>
      <c r="AH55" s="13">
        <v>250000</v>
      </c>
      <c r="AI55" s="13">
        <v>250000</v>
      </c>
      <c r="AJ55" s="13">
        <f t="shared" si="131"/>
        <v>0</v>
      </c>
      <c r="AK55" s="14">
        <f t="shared" si="132"/>
        <v>1</v>
      </c>
      <c r="AL55" s="13">
        <v>250000</v>
      </c>
      <c r="AM55" s="13">
        <v>250000</v>
      </c>
      <c r="AN55" s="13">
        <f t="shared" si="133"/>
        <v>0</v>
      </c>
      <c r="AO55" s="14">
        <f t="shared" si="134"/>
        <v>1</v>
      </c>
      <c r="AP55" s="13">
        <v>250000</v>
      </c>
      <c r="AQ55" s="13">
        <v>250000</v>
      </c>
      <c r="AR55" s="13">
        <f t="shared" si="135"/>
        <v>0</v>
      </c>
      <c r="AS55" s="14">
        <f t="shared" si="136"/>
        <v>1</v>
      </c>
      <c r="AT55" s="13">
        <v>250000</v>
      </c>
      <c r="AU55" s="13">
        <v>250000</v>
      </c>
      <c r="AV55" s="13">
        <f t="shared" si="137"/>
        <v>0</v>
      </c>
      <c r="AW55" s="14">
        <f t="shared" si="138"/>
        <v>1</v>
      </c>
      <c r="AX55" s="13">
        <v>250000</v>
      </c>
      <c r="AY55" s="13">
        <v>250000</v>
      </c>
      <c r="AZ55" s="13">
        <f t="shared" si="139"/>
        <v>0</v>
      </c>
      <c r="BA55" s="60">
        <f t="shared" si="140"/>
        <v>1</v>
      </c>
      <c r="BB55" s="13">
        <f t="shared" si="141"/>
        <v>3000000</v>
      </c>
      <c r="BC55" s="13">
        <f t="shared" si="142"/>
        <v>3000000</v>
      </c>
      <c r="BD55" s="13">
        <f t="shared" si="143"/>
        <v>0</v>
      </c>
      <c r="BE55" s="60">
        <f t="shared" si="144"/>
        <v>1</v>
      </c>
    </row>
    <row r="56" spans="1:57" ht="18" customHeight="1" outlineLevel="1" x14ac:dyDescent="0.25">
      <c r="A56" s="80"/>
      <c r="B56" s="11"/>
      <c r="C56" s="11" t="s">
        <v>30</v>
      </c>
      <c r="D56" s="11"/>
      <c r="E56" s="12" t="s">
        <v>67</v>
      </c>
      <c r="F56" s="13">
        <v>700000</v>
      </c>
      <c r="G56" s="13">
        <v>671000</v>
      </c>
      <c r="H56" s="13">
        <f t="shared" si="116"/>
        <v>-29000</v>
      </c>
      <c r="I56" s="14">
        <f t="shared" si="117"/>
        <v>0.95857142857142852</v>
      </c>
      <c r="J56" s="13">
        <v>933000</v>
      </c>
      <c r="K56" s="13">
        <v>901000</v>
      </c>
      <c r="L56" s="13">
        <f t="shared" si="119"/>
        <v>-32000</v>
      </c>
      <c r="M56" s="14">
        <f t="shared" si="120"/>
        <v>0.96570203644158625</v>
      </c>
      <c r="N56" s="13">
        <v>731999.99999999988</v>
      </c>
      <c r="O56" s="13">
        <v>511000</v>
      </c>
      <c r="P56" s="13">
        <f t="shared" si="121"/>
        <v>-220999.99999999988</v>
      </c>
      <c r="Q56" s="14">
        <f t="shared" si="122"/>
        <v>0.69808743169398924</v>
      </c>
      <c r="R56" s="13">
        <v>753000</v>
      </c>
      <c r="S56" s="13">
        <v>776000</v>
      </c>
      <c r="T56" s="13">
        <f t="shared" si="123"/>
        <v>23000</v>
      </c>
      <c r="U56" s="14">
        <f t="shared" si="124"/>
        <v>1.0305444887118194</v>
      </c>
      <c r="V56" s="13">
        <v>1130000</v>
      </c>
      <c r="W56" s="13">
        <v>1197000</v>
      </c>
      <c r="X56" s="13">
        <f t="shared" si="125"/>
        <v>67000</v>
      </c>
      <c r="Y56" s="14">
        <f t="shared" si="126"/>
        <v>1.05929203539823</v>
      </c>
      <c r="Z56" s="13">
        <v>798999.99999999988</v>
      </c>
      <c r="AA56" s="13">
        <v>1133000</v>
      </c>
      <c r="AB56" s="13">
        <f t="shared" si="127"/>
        <v>334000.00000000012</v>
      </c>
      <c r="AC56" s="14">
        <f t="shared" si="128"/>
        <v>1.4180225281602004</v>
      </c>
      <c r="AD56" s="13">
        <v>796000</v>
      </c>
      <c r="AE56" s="13">
        <v>688999.99999999988</v>
      </c>
      <c r="AF56" s="13">
        <f t="shared" si="129"/>
        <v>-107000.00000000012</v>
      </c>
      <c r="AG56" s="14">
        <f t="shared" si="130"/>
        <v>0.86557788944723602</v>
      </c>
      <c r="AH56" s="13">
        <v>200000</v>
      </c>
      <c r="AI56" s="13">
        <v>539000</v>
      </c>
      <c r="AJ56" s="13">
        <f t="shared" si="131"/>
        <v>339000</v>
      </c>
      <c r="AK56" s="14">
        <f t="shared" si="132"/>
        <v>2.6949999999999998</v>
      </c>
      <c r="AL56" s="13">
        <v>378000</v>
      </c>
      <c r="AM56" s="13">
        <v>180000</v>
      </c>
      <c r="AN56" s="13">
        <f t="shared" si="133"/>
        <v>-198000</v>
      </c>
      <c r="AO56" s="14">
        <f t="shared" si="134"/>
        <v>0.47619047619047616</v>
      </c>
      <c r="AP56" s="13">
        <v>753999.99999999988</v>
      </c>
      <c r="AQ56" s="13">
        <v>1163000</v>
      </c>
      <c r="AR56" s="13">
        <f t="shared" si="135"/>
        <v>409000.00000000012</v>
      </c>
      <c r="AS56" s="14">
        <f t="shared" si="136"/>
        <v>1.5424403183023876</v>
      </c>
      <c r="AT56" s="13">
        <v>880000</v>
      </c>
      <c r="AU56" s="13">
        <v>908999.99999999988</v>
      </c>
      <c r="AV56" s="13">
        <f t="shared" si="137"/>
        <v>28999.999999999884</v>
      </c>
      <c r="AW56" s="14">
        <f t="shared" si="138"/>
        <v>1.0329545454545452</v>
      </c>
      <c r="AX56" s="13">
        <v>1467999.9999999998</v>
      </c>
      <c r="AY56" s="13">
        <v>976000</v>
      </c>
      <c r="AZ56" s="13">
        <f t="shared" si="139"/>
        <v>-491999.99999999977</v>
      </c>
      <c r="BA56" s="60">
        <f t="shared" si="140"/>
        <v>0.66485013623978217</v>
      </c>
      <c r="BB56" s="13">
        <f t="shared" si="141"/>
        <v>9523000</v>
      </c>
      <c r="BC56" s="13">
        <f t="shared" si="142"/>
        <v>9645000</v>
      </c>
      <c r="BD56" s="13">
        <f t="shared" si="143"/>
        <v>122000</v>
      </c>
      <c r="BE56" s="60">
        <f t="shared" si="144"/>
        <v>1.0128110889425601</v>
      </c>
    </row>
    <row r="57" spans="1:57" ht="18" customHeight="1" outlineLevel="1" x14ac:dyDescent="0.25">
      <c r="A57" s="80"/>
      <c r="B57" s="11"/>
      <c r="C57" s="11" t="s">
        <v>34</v>
      </c>
      <c r="D57" s="11"/>
      <c r="E57" s="12" t="s">
        <v>68</v>
      </c>
      <c r="F57" s="13">
        <v>469100</v>
      </c>
      <c r="G57" s="13">
        <v>456480</v>
      </c>
      <c r="H57" s="13">
        <f t="shared" si="116"/>
        <v>-12620</v>
      </c>
      <c r="I57" s="14">
        <f t="shared" si="117"/>
        <v>0.97309742059262416</v>
      </c>
      <c r="J57" s="13">
        <v>446536.29000000004</v>
      </c>
      <c r="K57" s="13">
        <v>438868.54511999997</v>
      </c>
      <c r="L57" s="13">
        <f t="shared" si="119"/>
        <v>-7667.7448800000711</v>
      </c>
      <c r="M57" s="14">
        <f t="shared" si="120"/>
        <v>0.98282839479855022</v>
      </c>
      <c r="N57" s="13">
        <v>407523.11939999997</v>
      </c>
      <c r="O57" s="13">
        <v>304490.89024640003</v>
      </c>
      <c r="P57" s="13">
        <f t="shared" si="121"/>
        <v>-103032.22915359994</v>
      </c>
      <c r="Q57" s="14">
        <f t="shared" si="122"/>
        <v>0.74717451784012834</v>
      </c>
      <c r="R57" s="13">
        <v>489027.74328000011</v>
      </c>
      <c r="S57" s="13">
        <v>480630.35193984013</v>
      </c>
      <c r="T57" s="13">
        <f t="shared" si="123"/>
        <v>-8397.3913401599857</v>
      </c>
      <c r="U57" s="14">
        <f t="shared" si="124"/>
        <v>0.98282839479855044</v>
      </c>
      <c r="V57" s="13">
        <v>538038.10371152172</v>
      </c>
      <c r="W57" s="13">
        <v>513092.2210841839</v>
      </c>
      <c r="X57" s="13">
        <f t="shared" si="125"/>
        <v>-24945.882627337822</v>
      </c>
      <c r="Y57" s="14">
        <f t="shared" si="126"/>
        <v>0.95363547218077149</v>
      </c>
      <c r="Z57" s="13">
        <v>489223.37393842178</v>
      </c>
      <c r="AA57" s="13">
        <v>480822.62330583006</v>
      </c>
      <c r="AB57" s="13">
        <f t="shared" si="127"/>
        <v>-8400.7506325917202</v>
      </c>
      <c r="AC57" s="14">
        <f t="shared" si="128"/>
        <v>0.98282839479855044</v>
      </c>
      <c r="AD57" s="13">
        <v>415923.03582122811</v>
      </c>
      <c r="AE57" s="13">
        <v>333064.98765527899</v>
      </c>
      <c r="AF57" s="13">
        <f t="shared" si="129"/>
        <v>-82858.04816594912</v>
      </c>
      <c r="AG57" s="14">
        <f t="shared" si="130"/>
        <v>0.80078514285137326</v>
      </c>
      <c r="AH57" s="13">
        <v>183532.15607134957</v>
      </c>
      <c r="AI57" s="13">
        <v>367905.01539779635</v>
      </c>
      <c r="AJ57" s="13">
        <f t="shared" si="131"/>
        <v>184372.85932644678</v>
      </c>
      <c r="AK57" s="14">
        <f t="shared" si="132"/>
        <v>2.0045806864208058</v>
      </c>
      <c r="AL57" s="13">
        <v>367137.72500512766</v>
      </c>
      <c r="AM57" s="13">
        <v>246542.95000859199</v>
      </c>
      <c r="AN57" s="13">
        <f t="shared" si="133"/>
        <v>-120594.77499653568</v>
      </c>
      <c r="AO57" s="14">
        <f t="shared" si="134"/>
        <v>0.67152714966882965</v>
      </c>
      <c r="AP57" s="13">
        <v>489614.87006683828</v>
      </c>
      <c r="AQ57" s="13">
        <v>519322.83418895822</v>
      </c>
      <c r="AR57" s="13">
        <f t="shared" si="135"/>
        <v>29707.964122119942</v>
      </c>
      <c r="AS57" s="14">
        <f t="shared" si="136"/>
        <v>1.0606761884459606</v>
      </c>
      <c r="AT57" s="13">
        <v>538684.07234493678</v>
      </c>
      <c r="AU57" s="13">
        <v>513708.23968692467</v>
      </c>
      <c r="AV57" s="13">
        <f t="shared" si="137"/>
        <v>-24975.832658012107</v>
      </c>
      <c r="AW57" s="14">
        <f t="shared" si="138"/>
        <v>0.95363547218077149</v>
      </c>
      <c r="AX57" s="13">
        <v>563282.3459393786</v>
      </c>
      <c r="AY57" s="13">
        <v>520722.16800402291</v>
      </c>
      <c r="AZ57" s="13">
        <f t="shared" si="139"/>
        <v>-42560.177935355692</v>
      </c>
      <c r="BA57" s="60">
        <f t="shared" si="140"/>
        <v>0.92444254956299288</v>
      </c>
      <c r="BB57" s="13">
        <f t="shared" si="141"/>
        <v>5397622.8355788011</v>
      </c>
      <c r="BC57" s="13">
        <f t="shared" si="142"/>
        <v>5175650.8266378278</v>
      </c>
      <c r="BD57" s="13">
        <f t="shared" si="143"/>
        <v>-221972.00894097332</v>
      </c>
      <c r="BE57" s="60">
        <f t="shared" si="144"/>
        <v>0.95887596897696714</v>
      </c>
    </row>
    <row r="58" spans="1:57" ht="18" customHeight="1" outlineLevel="1" x14ac:dyDescent="0.25">
      <c r="A58" s="80"/>
      <c r="B58" s="11"/>
      <c r="C58" s="11" t="s">
        <v>33</v>
      </c>
      <c r="D58" s="11"/>
      <c r="E58" s="12" t="s">
        <v>69</v>
      </c>
      <c r="F58" s="13">
        <v>143184</v>
      </c>
      <c r="G58" s="13">
        <v>111543</v>
      </c>
      <c r="H58" s="13">
        <f t="shared" si="116"/>
        <v>-31641</v>
      </c>
      <c r="I58" s="14">
        <f t="shared" si="117"/>
        <v>0.77901860543077439</v>
      </c>
      <c r="J58" s="13">
        <v>146998</v>
      </c>
      <c r="K58" s="13">
        <v>95656</v>
      </c>
      <c r="L58" s="13">
        <f t="shared" si="119"/>
        <v>-51342</v>
      </c>
      <c r="M58" s="14">
        <f t="shared" si="120"/>
        <v>0.65072994190397149</v>
      </c>
      <c r="N58" s="13">
        <v>122261</v>
      </c>
      <c r="O58" s="13">
        <v>82535</v>
      </c>
      <c r="P58" s="13">
        <f t="shared" si="121"/>
        <v>-39726</v>
      </c>
      <c r="Q58" s="14">
        <f t="shared" si="122"/>
        <v>0.67507218164418747</v>
      </c>
      <c r="R58" s="13">
        <v>95278</v>
      </c>
      <c r="S58" s="13">
        <v>125472</v>
      </c>
      <c r="T58" s="13">
        <f t="shared" si="123"/>
        <v>30194</v>
      </c>
      <c r="U58" s="14">
        <f t="shared" si="124"/>
        <v>1.3169042171330212</v>
      </c>
      <c r="V58" s="13">
        <v>72621</v>
      </c>
      <c r="W58" s="13">
        <v>72846</v>
      </c>
      <c r="X58" s="13">
        <f t="shared" si="125"/>
        <v>225</v>
      </c>
      <c r="Y58" s="14">
        <f t="shared" si="126"/>
        <v>1.003098277357789</v>
      </c>
      <c r="Z58" s="13">
        <v>97627</v>
      </c>
      <c r="AA58" s="13">
        <v>125303</v>
      </c>
      <c r="AB58" s="13">
        <f t="shared" si="127"/>
        <v>27676</v>
      </c>
      <c r="AC58" s="14">
        <f t="shared" si="128"/>
        <v>1.2834871500711893</v>
      </c>
      <c r="AD58" s="13">
        <v>72376</v>
      </c>
      <c r="AE58" s="13">
        <v>106067</v>
      </c>
      <c r="AF58" s="13">
        <f t="shared" si="129"/>
        <v>33691</v>
      </c>
      <c r="AG58" s="14">
        <f t="shared" si="130"/>
        <v>1.4654996131314248</v>
      </c>
      <c r="AH58" s="13">
        <v>71721</v>
      </c>
      <c r="AI58" s="13">
        <v>93152</v>
      </c>
      <c r="AJ58" s="13">
        <f t="shared" si="131"/>
        <v>21431</v>
      </c>
      <c r="AK58" s="14">
        <f t="shared" si="132"/>
        <v>1.2988106691206203</v>
      </c>
      <c r="AL58" s="13">
        <v>121049</v>
      </c>
      <c r="AM58" s="13">
        <v>75506</v>
      </c>
      <c r="AN58" s="13">
        <f t="shared" si="133"/>
        <v>-45543</v>
      </c>
      <c r="AO58" s="14">
        <f t="shared" si="134"/>
        <v>0.62376393030921362</v>
      </c>
      <c r="AP58" s="13">
        <v>76802</v>
      </c>
      <c r="AQ58" s="13">
        <v>134053</v>
      </c>
      <c r="AR58" s="13">
        <f t="shared" si="135"/>
        <v>57251</v>
      </c>
      <c r="AS58" s="14">
        <f t="shared" si="136"/>
        <v>1.7454363167625844</v>
      </c>
      <c r="AT58" s="13">
        <v>95839</v>
      </c>
      <c r="AU58" s="13">
        <v>101448</v>
      </c>
      <c r="AV58" s="13">
        <f t="shared" si="137"/>
        <v>5609</v>
      </c>
      <c r="AW58" s="14">
        <f t="shared" si="138"/>
        <v>1.0585252350295808</v>
      </c>
      <c r="AX58" s="13">
        <v>100247</v>
      </c>
      <c r="AY58" s="13">
        <v>118663</v>
      </c>
      <c r="AZ58" s="13">
        <f t="shared" si="139"/>
        <v>18416</v>
      </c>
      <c r="BA58" s="60">
        <f t="shared" si="140"/>
        <v>1.1837062455734335</v>
      </c>
      <c r="BB58" s="13">
        <f t="shared" si="141"/>
        <v>1216003</v>
      </c>
      <c r="BC58" s="13">
        <f t="shared" si="142"/>
        <v>1242244</v>
      </c>
      <c r="BD58" s="13">
        <f t="shared" si="143"/>
        <v>26241</v>
      </c>
      <c r="BE58" s="60">
        <f t="shared" si="144"/>
        <v>1.0215797164974099</v>
      </c>
    </row>
    <row r="59" spans="1:57" s="3" customFormat="1" ht="18" customHeight="1" x14ac:dyDescent="0.25">
      <c r="A59" s="80" t="s">
        <v>184</v>
      </c>
      <c r="B59" s="15" t="s">
        <v>17</v>
      </c>
      <c r="C59" s="15"/>
      <c r="D59" s="15"/>
      <c r="E59" s="16" t="s">
        <v>70</v>
      </c>
      <c r="F59" s="17">
        <f>F23-F33-F45</f>
        <v>2009636.4999999963</v>
      </c>
      <c r="G59" s="17">
        <f>G23-G33-G45</f>
        <v>2829642.9999999963</v>
      </c>
      <c r="H59" s="17">
        <f t="shared" si="116"/>
        <v>820006.5</v>
      </c>
      <c r="I59" s="18">
        <f t="shared" si="117"/>
        <v>1.4080372246423676</v>
      </c>
      <c r="J59" s="17">
        <f>J23-J33-J45</f>
        <v>3424852.6999999993</v>
      </c>
      <c r="K59" s="17">
        <f>K23-K33-K45</f>
        <v>3267071.1580999997</v>
      </c>
      <c r="L59" s="17">
        <f t="shared" si="119"/>
        <v>-157781.5418999996</v>
      </c>
      <c r="M59" s="18">
        <f t="shared" si="120"/>
        <v>0.95393041519712674</v>
      </c>
      <c r="N59" s="17">
        <f>N23-N33-N45</f>
        <v>2425267.2344999984</v>
      </c>
      <c r="O59" s="17">
        <f>O23-O33-O45</f>
        <v>1964783.3505919948</v>
      </c>
      <c r="P59" s="17">
        <f t="shared" si="121"/>
        <v>-460483.88390800357</v>
      </c>
      <c r="Q59" s="18">
        <f t="shared" si="122"/>
        <v>0.81013066215651963</v>
      </c>
      <c r="R59" s="17">
        <f>R23-R33-R45</f>
        <v>2272439.4688999932</v>
      </c>
      <c r="S59" s="17">
        <f>S23-S33-S45</f>
        <v>2387449.0490472</v>
      </c>
      <c r="T59" s="17">
        <f t="shared" si="123"/>
        <v>115009.58014720678</v>
      </c>
      <c r="U59" s="18">
        <f t="shared" si="124"/>
        <v>1.0506106242745725</v>
      </c>
      <c r="V59" s="17">
        <f>V23-V33-V45</f>
        <v>5007793.193874089</v>
      </c>
      <c r="W59" s="17">
        <f>W23-W33-W45</f>
        <v>4775493.8397347964</v>
      </c>
      <c r="X59" s="17">
        <f t="shared" si="125"/>
        <v>-232299.35413929261</v>
      </c>
      <c r="Y59" s="18">
        <f t="shared" si="126"/>
        <v>0.95361243063642109</v>
      </c>
      <c r="Z59" s="17">
        <f>Z23-Z33-Z45</f>
        <v>2602060.6322693918</v>
      </c>
      <c r="AA59" s="17">
        <f>AA23-AA33-AA45</f>
        <v>4444846.6079884134</v>
      </c>
      <c r="AB59" s="17">
        <f t="shared" si="127"/>
        <v>1842785.9757190216</v>
      </c>
      <c r="AC59" s="18">
        <f t="shared" si="128"/>
        <v>1.7082025502656457</v>
      </c>
      <c r="AD59" s="17">
        <f>AD23-AD33-AD45</f>
        <v>2800628.6934273597</v>
      </c>
      <c r="AE59" s="17">
        <f>AE23-AE33-AE45</f>
        <v>2195629.7758360785</v>
      </c>
      <c r="AF59" s="17">
        <f t="shared" si="129"/>
        <v>-604998.91759128124</v>
      </c>
      <c r="AG59" s="18">
        <f t="shared" si="130"/>
        <v>0.78397746227083953</v>
      </c>
      <c r="AH59" s="17">
        <f>AH23-AH33-AH45</f>
        <v>2511420.7168594059</v>
      </c>
      <c r="AI59" s="17">
        <f>AI23-AI33-AI45</f>
        <v>1452059.3498570155</v>
      </c>
      <c r="AJ59" s="17">
        <f t="shared" si="131"/>
        <v>-1059361.3670023903</v>
      </c>
      <c r="AK59" s="18">
        <f t="shared" si="132"/>
        <v>0.57818243678138159</v>
      </c>
      <c r="AL59" s="17">
        <f>AL23-AL33-AL45</f>
        <v>2531418.9094967134</v>
      </c>
      <c r="AM59" s="17">
        <f>AM23-AM33-AM45</f>
        <v>948743.85654916987</v>
      </c>
      <c r="AN59" s="17">
        <f t="shared" si="133"/>
        <v>-1582675.0529475436</v>
      </c>
      <c r="AO59" s="18">
        <f t="shared" si="134"/>
        <v>0.37478737833154424</v>
      </c>
      <c r="AP59" s="17">
        <f>AP23-AP33-AP45</f>
        <v>2373226.7755343076</v>
      </c>
      <c r="AQ59" s="17">
        <f>AQ23-AQ33-AQ45</f>
        <v>4501956.5040940586</v>
      </c>
      <c r="AR59" s="17">
        <f t="shared" si="135"/>
        <v>2128729.7285597511</v>
      </c>
      <c r="AS59" s="18">
        <f t="shared" si="136"/>
        <v>1.8969769558075584</v>
      </c>
      <c r="AT59" s="17">
        <f>AT23-AT33-AT45</f>
        <v>2862454.1894483566</v>
      </c>
      <c r="AU59" s="17">
        <f>AU23-AU33-AU45</f>
        <v>3090525.557497235</v>
      </c>
      <c r="AV59" s="17">
        <f t="shared" si="137"/>
        <v>228071.36804887839</v>
      </c>
      <c r="AW59" s="18">
        <f t="shared" si="138"/>
        <v>1.0796768622148085</v>
      </c>
      <c r="AX59" s="17">
        <f>AX23-AX33-AX45</f>
        <v>6118571.884359356</v>
      </c>
      <c r="AY59" s="17">
        <f>AY23-AY33-AY45</f>
        <v>3433288.5427931957</v>
      </c>
      <c r="AZ59" s="17">
        <f t="shared" si="139"/>
        <v>-2685283.3415661603</v>
      </c>
      <c r="BA59" s="61">
        <f t="shared" si="140"/>
        <v>0.56112579988960576</v>
      </c>
      <c r="BB59" s="17">
        <f t="shared" si="141"/>
        <v>36939770.898668975</v>
      </c>
      <c r="BC59" s="17">
        <f t="shared" si="142"/>
        <v>35291490.592089161</v>
      </c>
      <c r="BD59" s="17">
        <f t="shared" si="143"/>
        <v>-1648280.3065798134</v>
      </c>
      <c r="BE59" s="61">
        <f t="shared" si="144"/>
        <v>0.95537924934344398</v>
      </c>
    </row>
    <row r="60" spans="1:57" ht="18" customHeight="1" x14ac:dyDescent="0.25">
      <c r="A60" s="80"/>
      <c r="B60" s="11"/>
      <c r="C60" s="11"/>
      <c r="D60" s="11"/>
      <c r="E60" s="12"/>
      <c r="F60" s="13"/>
      <c r="G60" s="13"/>
      <c r="H60" s="13"/>
      <c r="I60" s="14"/>
      <c r="J60" s="13"/>
      <c r="K60" s="13"/>
      <c r="L60" s="13"/>
      <c r="M60" s="14"/>
      <c r="N60" s="13"/>
      <c r="O60" s="13"/>
      <c r="P60" s="13"/>
      <c r="Q60" s="14"/>
      <c r="R60" s="13"/>
      <c r="S60" s="13"/>
      <c r="T60" s="13"/>
      <c r="U60" s="14"/>
      <c r="V60" s="13"/>
      <c r="W60" s="13"/>
      <c r="X60" s="13"/>
      <c r="Y60" s="14"/>
      <c r="Z60" s="13"/>
      <c r="AA60" s="13"/>
      <c r="AB60" s="13"/>
      <c r="AC60" s="14"/>
      <c r="AD60" s="13"/>
      <c r="AE60" s="13"/>
      <c r="AF60" s="13"/>
      <c r="AG60" s="14"/>
      <c r="AH60" s="13"/>
      <c r="AI60" s="13"/>
      <c r="AJ60" s="13"/>
      <c r="AK60" s="14"/>
      <c r="AL60" s="13"/>
      <c r="AM60" s="13"/>
      <c r="AN60" s="13"/>
      <c r="AO60" s="14"/>
      <c r="AP60" s="13"/>
      <c r="AQ60" s="13"/>
      <c r="AR60" s="13"/>
      <c r="AS60" s="14"/>
      <c r="AT60" s="13"/>
      <c r="AU60" s="13"/>
      <c r="AV60" s="13"/>
      <c r="AW60" s="14"/>
      <c r="AX60" s="13"/>
      <c r="AY60" s="13"/>
      <c r="AZ60" s="13"/>
      <c r="BA60" s="60"/>
      <c r="BB60" s="13"/>
      <c r="BC60" s="13"/>
      <c r="BD60" s="13"/>
      <c r="BE60" s="60"/>
    </row>
    <row r="61" spans="1:57" ht="18" customHeight="1" x14ac:dyDescent="0.25">
      <c r="A61" s="80" t="s">
        <v>121</v>
      </c>
      <c r="B61" s="7" t="s">
        <v>5</v>
      </c>
      <c r="C61" s="7"/>
      <c r="D61" s="7"/>
      <c r="E61" s="8" t="s">
        <v>71</v>
      </c>
      <c r="F61" s="9">
        <f>SUM(F62:F63)</f>
        <v>0</v>
      </c>
      <c r="G61" s="9">
        <f>SUM(G62:G63)</f>
        <v>1895</v>
      </c>
      <c r="H61" s="9">
        <f t="shared" ref="H61:H67" si="172">G61-F61</f>
        <v>1895</v>
      </c>
      <c r="I61" s="10">
        <f t="shared" ref="I61:I67" si="173">IF(F61=0,0,G61/F61)</f>
        <v>0</v>
      </c>
      <c r="J61" s="9">
        <f t="shared" ref="J61:AY61" si="174">SUM(J62:J63)</f>
        <v>0</v>
      </c>
      <c r="K61" s="9">
        <f>SUM(K62:K63)</f>
        <v>3923</v>
      </c>
      <c r="L61" s="9">
        <f t="shared" ref="L61:L67" si="175">K61-J61</f>
        <v>3923</v>
      </c>
      <c r="M61" s="10">
        <f t="shared" ref="M61:M67" si="176">IF(J61=0,0,K61/J61)</f>
        <v>0</v>
      </c>
      <c r="N61" s="9">
        <f t="shared" si="174"/>
        <v>0</v>
      </c>
      <c r="O61" s="9">
        <f>SUM(O62:O63)</f>
        <v>5690</v>
      </c>
      <c r="P61" s="9">
        <f t="shared" ref="P61:P67" si="177">O61-N61</f>
        <v>5690</v>
      </c>
      <c r="Q61" s="10">
        <f t="shared" ref="Q61:Q67" si="178">IF(N61=0,0,O61/N61)</f>
        <v>0</v>
      </c>
      <c r="R61" s="9">
        <f t="shared" si="174"/>
        <v>15000</v>
      </c>
      <c r="S61" s="9">
        <f>SUM(S62:S63)</f>
        <v>3884</v>
      </c>
      <c r="T61" s="9">
        <f t="shared" ref="T61:T67" si="179">S61-R61</f>
        <v>-11116</v>
      </c>
      <c r="U61" s="10">
        <f t="shared" ref="U61:U67" si="180">IF(R61=0,0,S61/R61)</f>
        <v>0.25893333333333335</v>
      </c>
      <c r="V61" s="9">
        <f t="shared" si="174"/>
        <v>0</v>
      </c>
      <c r="W61" s="9">
        <f>SUM(W62:W63)</f>
        <v>8808</v>
      </c>
      <c r="X61" s="9">
        <f t="shared" ref="X61:X67" si="181">W61-V61</f>
        <v>8808</v>
      </c>
      <c r="Y61" s="10">
        <f t="shared" ref="Y61:Y67" si="182">IF(V61=0,0,W61/V61)</f>
        <v>0</v>
      </c>
      <c r="Z61" s="9">
        <f t="shared" si="174"/>
        <v>0</v>
      </c>
      <c r="AA61" s="9">
        <f>SUM(AA62:AA63)</f>
        <v>5086</v>
      </c>
      <c r="AB61" s="9">
        <f t="shared" ref="AB61:AB67" si="183">AA61-Z61</f>
        <v>5086</v>
      </c>
      <c r="AC61" s="10">
        <f t="shared" ref="AC61:AC67" si="184">IF(Z61=0,0,AA61/Z61)</f>
        <v>0</v>
      </c>
      <c r="AD61" s="9">
        <f t="shared" si="174"/>
        <v>30000</v>
      </c>
      <c r="AE61" s="9">
        <f>SUM(AE62:AE63)</f>
        <v>29797</v>
      </c>
      <c r="AF61" s="9">
        <f t="shared" ref="AF61:AF67" si="185">AE61-AD61</f>
        <v>-203</v>
      </c>
      <c r="AG61" s="10">
        <f t="shared" ref="AG61:AG67" si="186">IF(AD61=0,0,AE61/AD61)</f>
        <v>0.9932333333333333</v>
      </c>
      <c r="AH61" s="9">
        <f t="shared" si="174"/>
        <v>250000</v>
      </c>
      <c r="AI61" s="9">
        <f>SUM(AI62:AI63)</f>
        <v>150907</v>
      </c>
      <c r="AJ61" s="9">
        <f t="shared" ref="AJ61:AJ67" si="187">AI61-AH61</f>
        <v>-99093</v>
      </c>
      <c r="AK61" s="10">
        <f t="shared" ref="AK61:AK67" si="188">IF(AH61=0,0,AI61/AH61)</f>
        <v>0.60362800000000005</v>
      </c>
      <c r="AL61" s="9">
        <f t="shared" si="174"/>
        <v>0</v>
      </c>
      <c r="AM61" s="9">
        <f>SUM(AM62:AM63)</f>
        <v>3843</v>
      </c>
      <c r="AN61" s="9">
        <f t="shared" ref="AN61:AN67" si="189">AM61-AL61</f>
        <v>3843</v>
      </c>
      <c r="AO61" s="10">
        <f t="shared" ref="AO61:AO67" si="190">IF(AL61=0,0,AM61/AL61)</f>
        <v>0</v>
      </c>
      <c r="AP61" s="9">
        <f t="shared" si="174"/>
        <v>5000</v>
      </c>
      <c r="AQ61" s="9">
        <f>SUM(AQ62:AQ63)</f>
        <v>5366</v>
      </c>
      <c r="AR61" s="9">
        <f t="shared" ref="AR61:AR67" si="191">AQ61-AP61</f>
        <v>366</v>
      </c>
      <c r="AS61" s="10">
        <f t="shared" ref="AS61:AS67" si="192">IF(AP61=0,0,AQ61/AP61)</f>
        <v>1.0731999999999999</v>
      </c>
      <c r="AT61" s="9">
        <f t="shared" si="174"/>
        <v>0</v>
      </c>
      <c r="AU61" s="9">
        <f>SUM(AU62:AU63)</f>
        <v>6142</v>
      </c>
      <c r="AV61" s="9">
        <f t="shared" ref="AV61:AV67" si="193">AU61-AT61</f>
        <v>6142</v>
      </c>
      <c r="AW61" s="10">
        <f t="shared" ref="AW61:AW67" si="194">IF(AT61=0,0,AU61/AT61)</f>
        <v>0</v>
      </c>
      <c r="AX61" s="9">
        <f t="shared" si="174"/>
        <v>0</v>
      </c>
      <c r="AY61" s="9">
        <f t="shared" si="174"/>
        <v>5092</v>
      </c>
      <c r="AZ61" s="9">
        <f t="shared" ref="AZ61:AZ67" si="195">AY61-AX61</f>
        <v>5092</v>
      </c>
      <c r="BA61" s="59">
        <f t="shared" ref="BA61:BA67" si="196">IF(AX61=0,0,AY61/AX61)</f>
        <v>0</v>
      </c>
      <c r="BB61" s="9">
        <f t="shared" ref="BB61:BB67" si="197">F61+J61+N61+R61+V61+Z61+AD61+AH61+AL61+AP61+AT61+AX61</f>
        <v>300000</v>
      </c>
      <c r="BC61" s="9">
        <f t="shared" ref="BC61:BC67" si="198">G61+K61+O61+S61+W61+AA61+AE61+AI61+AM61+AQ61+AU61+AY61</f>
        <v>230433</v>
      </c>
      <c r="BD61" s="9">
        <f t="shared" ref="BD61:BD67" si="199">BC61-BB61</f>
        <v>-69567</v>
      </c>
      <c r="BE61" s="59">
        <f t="shared" ref="BE61:BE67" si="200">IF(BB61=0,0,BC61/BB61)</f>
        <v>0.76810999999999996</v>
      </c>
    </row>
    <row r="62" spans="1:57" ht="18" customHeight="1" outlineLevel="1" x14ac:dyDescent="0.25">
      <c r="A62" s="80"/>
      <c r="B62" s="11"/>
      <c r="C62" s="11" t="s">
        <v>3</v>
      </c>
      <c r="D62" s="11"/>
      <c r="E62" s="12" t="s">
        <v>72</v>
      </c>
      <c r="F62" s="13"/>
      <c r="G62" s="13">
        <v>1895</v>
      </c>
      <c r="H62" s="13">
        <f t="shared" si="172"/>
        <v>1895</v>
      </c>
      <c r="I62" s="14">
        <f t="shared" si="173"/>
        <v>0</v>
      </c>
      <c r="J62" s="13"/>
      <c r="K62" s="13">
        <v>3923</v>
      </c>
      <c r="L62" s="13">
        <f t="shared" si="175"/>
        <v>3923</v>
      </c>
      <c r="M62" s="14">
        <f t="shared" si="176"/>
        <v>0</v>
      </c>
      <c r="N62" s="13"/>
      <c r="O62" s="13">
        <v>5690</v>
      </c>
      <c r="P62" s="13">
        <f t="shared" si="177"/>
        <v>5690</v>
      </c>
      <c r="Q62" s="14">
        <f t="shared" si="178"/>
        <v>0</v>
      </c>
      <c r="R62" s="13">
        <v>15000</v>
      </c>
      <c r="S62" s="13">
        <v>3884</v>
      </c>
      <c r="T62" s="13">
        <f t="shared" si="179"/>
        <v>-11116</v>
      </c>
      <c r="U62" s="14">
        <f t="shared" si="180"/>
        <v>0.25893333333333335</v>
      </c>
      <c r="V62" s="13"/>
      <c r="W62" s="13">
        <v>8808</v>
      </c>
      <c r="X62" s="13">
        <f t="shared" si="181"/>
        <v>8808</v>
      </c>
      <c r="Y62" s="14">
        <f t="shared" si="182"/>
        <v>0</v>
      </c>
      <c r="Z62" s="13"/>
      <c r="AA62" s="13">
        <v>5086</v>
      </c>
      <c r="AB62" s="13">
        <f t="shared" si="183"/>
        <v>5086</v>
      </c>
      <c r="AC62" s="14">
        <f t="shared" si="184"/>
        <v>0</v>
      </c>
      <c r="AD62" s="13">
        <v>30000</v>
      </c>
      <c r="AE62" s="13">
        <f>9797+20000</f>
        <v>29797</v>
      </c>
      <c r="AF62" s="13">
        <f t="shared" si="185"/>
        <v>-203</v>
      </c>
      <c r="AG62" s="14">
        <f t="shared" si="186"/>
        <v>0.9932333333333333</v>
      </c>
      <c r="AH62" s="13"/>
      <c r="AI62" s="13">
        <v>3907</v>
      </c>
      <c r="AJ62" s="13">
        <f t="shared" si="187"/>
        <v>3907</v>
      </c>
      <c r="AK62" s="14">
        <f t="shared" si="188"/>
        <v>0</v>
      </c>
      <c r="AL62" s="13"/>
      <c r="AM62" s="13">
        <v>3843</v>
      </c>
      <c r="AN62" s="13">
        <f t="shared" si="189"/>
        <v>3843</v>
      </c>
      <c r="AO62" s="14">
        <f t="shared" si="190"/>
        <v>0</v>
      </c>
      <c r="AP62" s="13">
        <v>5000</v>
      </c>
      <c r="AQ62" s="13">
        <v>5366</v>
      </c>
      <c r="AR62" s="13">
        <f t="shared" si="191"/>
        <v>366</v>
      </c>
      <c r="AS62" s="14">
        <f t="shared" si="192"/>
        <v>1.0731999999999999</v>
      </c>
      <c r="AT62" s="13"/>
      <c r="AU62" s="13">
        <v>6142</v>
      </c>
      <c r="AV62" s="13">
        <f t="shared" si="193"/>
        <v>6142</v>
      </c>
      <c r="AW62" s="14">
        <f t="shared" si="194"/>
        <v>0</v>
      </c>
      <c r="AX62" s="13"/>
      <c r="AY62" s="13">
        <v>5092</v>
      </c>
      <c r="AZ62" s="13">
        <f t="shared" si="195"/>
        <v>5092</v>
      </c>
      <c r="BA62" s="60">
        <f t="shared" si="196"/>
        <v>0</v>
      </c>
      <c r="BB62" s="13">
        <f t="shared" si="197"/>
        <v>50000</v>
      </c>
      <c r="BC62" s="13">
        <f t="shared" si="198"/>
        <v>83433</v>
      </c>
      <c r="BD62" s="13">
        <f t="shared" si="199"/>
        <v>33433</v>
      </c>
      <c r="BE62" s="60">
        <f t="shared" si="200"/>
        <v>1.66866</v>
      </c>
    </row>
    <row r="63" spans="1:57" ht="18" customHeight="1" outlineLevel="1" x14ac:dyDescent="0.25">
      <c r="A63" s="80"/>
      <c r="B63" s="11"/>
      <c r="C63" s="11" t="s">
        <v>27</v>
      </c>
      <c r="D63" s="11"/>
      <c r="E63" s="12" t="s">
        <v>73</v>
      </c>
      <c r="F63" s="13"/>
      <c r="G63" s="13"/>
      <c r="H63" s="13">
        <f t="shared" si="172"/>
        <v>0</v>
      </c>
      <c r="I63" s="14">
        <f t="shared" si="173"/>
        <v>0</v>
      </c>
      <c r="J63" s="13"/>
      <c r="K63" s="13"/>
      <c r="L63" s="13">
        <f t="shared" si="175"/>
        <v>0</v>
      </c>
      <c r="M63" s="14">
        <f t="shared" si="176"/>
        <v>0</v>
      </c>
      <c r="N63" s="13"/>
      <c r="O63" s="13"/>
      <c r="P63" s="13">
        <f t="shared" si="177"/>
        <v>0</v>
      </c>
      <c r="Q63" s="14">
        <f t="shared" si="178"/>
        <v>0</v>
      </c>
      <c r="R63" s="13"/>
      <c r="S63" s="13"/>
      <c r="T63" s="13">
        <f t="shared" si="179"/>
        <v>0</v>
      </c>
      <c r="U63" s="14">
        <f t="shared" si="180"/>
        <v>0</v>
      </c>
      <c r="V63" s="13"/>
      <c r="W63" s="13"/>
      <c r="X63" s="13">
        <f t="shared" si="181"/>
        <v>0</v>
      </c>
      <c r="Y63" s="14">
        <f t="shared" si="182"/>
        <v>0</v>
      </c>
      <c r="Z63" s="13"/>
      <c r="AA63" s="13"/>
      <c r="AB63" s="13">
        <f t="shared" si="183"/>
        <v>0</v>
      </c>
      <c r="AC63" s="14">
        <f t="shared" si="184"/>
        <v>0</v>
      </c>
      <c r="AD63" s="13"/>
      <c r="AE63" s="13"/>
      <c r="AF63" s="13">
        <f t="shared" si="185"/>
        <v>0</v>
      </c>
      <c r="AG63" s="14">
        <f t="shared" si="186"/>
        <v>0</v>
      </c>
      <c r="AH63" s="13">
        <v>250000</v>
      </c>
      <c r="AI63" s="13">
        <v>147000</v>
      </c>
      <c r="AJ63" s="13">
        <f t="shared" si="187"/>
        <v>-103000</v>
      </c>
      <c r="AK63" s="14">
        <f t="shared" si="188"/>
        <v>0.58799999999999997</v>
      </c>
      <c r="AL63" s="13"/>
      <c r="AM63" s="13"/>
      <c r="AN63" s="13">
        <f t="shared" si="189"/>
        <v>0</v>
      </c>
      <c r="AO63" s="14">
        <f t="shared" si="190"/>
        <v>0</v>
      </c>
      <c r="AP63" s="13"/>
      <c r="AQ63" s="13"/>
      <c r="AR63" s="13">
        <f t="shared" si="191"/>
        <v>0</v>
      </c>
      <c r="AS63" s="14">
        <f t="shared" si="192"/>
        <v>0</v>
      </c>
      <c r="AT63" s="13"/>
      <c r="AU63" s="13"/>
      <c r="AV63" s="13">
        <f t="shared" si="193"/>
        <v>0</v>
      </c>
      <c r="AW63" s="14">
        <f t="shared" si="194"/>
        <v>0</v>
      </c>
      <c r="AX63" s="13"/>
      <c r="AY63" s="13"/>
      <c r="AZ63" s="13">
        <f t="shared" si="195"/>
        <v>0</v>
      </c>
      <c r="BA63" s="60">
        <f t="shared" si="196"/>
        <v>0</v>
      </c>
      <c r="BB63" s="13">
        <f t="shared" si="197"/>
        <v>250000</v>
      </c>
      <c r="BC63" s="13">
        <f t="shared" si="198"/>
        <v>147000</v>
      </c>
      <c r="BD63" s="13">
        <f t="shared" si="199"/>
        <v>-103000</v>
      </c>
      <c r="BE63" s="60">
        <f t="shared" si="200"/>
        <v>0.58799999999999997</v>
      </c>
    </row>
    <row r="64" spans="1:57" ht="18" customHeight="1" x14ac:dyDescent="0.25">
      <c r="A64" s="80" t="s">
        <v>122</v>
      </c>
      <c r="B64" s="7" t="s">
        <v>6</v>
      </c>
      <c r="C64" s="7"/>
      <c r="D64" s="7"/>
      <c r="E64" s="8" t="s">
        <v>74</v>
      </c>
      <c r="F64" s="9">
        <f>SUM(F65:F66)</f>
        <v>1811718</v>
      </c>
      <c r="G64" s="9">
        <f t="shared" ref="G64" si="201">SUM(G65:G66)</f>
        <v>2118290</v>
      </c>
      <c r="H64" s="9">
        <f t="shared" si="172"/>
        <v>306572</v>
      </c>
      <c r="I64" s="10">
        <f t="shared" si="173"/>
        <v>1.1692161804430932</v>
      </c>
      <c r="J64" s="9">
        <f t="shared" ref="J64:K64" si="202">SUM(J65:J66)</f>
        <v>1890428</v>
      </c>
      <c r="K64" s="9">
        <f t="shared" si="202"/>
        <v>2179323</v>
      </c>
      <c r="L64" s="9">
        <f t="shared" si="175"/>
        <v>288895</v>
      </c>
      <c r="M64" s="10">
        <f t="shared" si="176"/>
        <v>1.1528198905221463</v>
      </c>
      <c r="N64" s="9">
        <f t="shared" ref="N64:O64" si="203">SUM(N65:N66)</f>
        <v>2055024</v>
      </c>
      <c r="O64" s="9">
        <f t="shared" si="203"/>
        <v>1877515</v>
      </c>
      <c r="P64" s="9">
        <f t="shared" si="177"/>
        <v>-177509</v>
      </c>
      <c r="Q64" s="10">
        <f t="shared" si="178"/>
        <v>0.91362193336914799</v>
      </c>
      <c r="R64" s="9">
        <f t="shared" ref="R64:S64" si="204">SUM(R65:R66)</f>
        <v>2083420</v>
      </c>
      <c r="S64" s="9">
        <f t="shared" si="204"/>
        <v>1995236</v>
      </c>
      <c r="T64" s="9">
        <f t="shared" si="179"/>
        <v>-88184</v>
      </c>
      <c r="U64" s="10">
        <f t="shared" si="180"/>
        <v>0.95767344078486338</v>
      </c>
      <c r="V64" s="9">
        <f t="shared" ref="V64:W64" si="205">SUM(V65:V66)</f>
        <v>1808965</v>
      </c>
      <c r="W64" s="9">
        <f t="shared" si="205"/>
        <v>2168624</v>
      </c>
      <c r="X64" s="9">
        <f t="shared" si="181"/>
        <v>359659</v>
      </c>
      <c r="Y64" s="10">
        <f t="shared" si="182"/>
        <v>1.1988203199066869</v>
      </c>
      <c r="Z64" s="9">
        <f t="shared" ref="Z64:AA64" si="206">SUM(Z65:Z66)</f>
        <v>2187868</v>
      </c>
      <c r="AA64" s="9">
        <f t="shared" si="206"/>
        <v>2143146</v>
      </c>
      <c r="AB64" s="9">
        <f t="shared" si="183"/>
        <v>-44722</v>
      </c>
      <c r="AC64" s="10">
        <f t="shared" si="184"/>
        <v>0.97955909588695478</v>
      </c>
      <c r="AD64" s="9">
        <f t="shared" ref="AD64:AE64" si="207">SUM(AD65:AD66)</f>
        <v>2084780</v>
      </c>
      <c r="AE64" s="9">
        <f t="shared" si="207"/>
        <v>2139666</v>
      </c>
      <c r="AF64" s="9">
        <f t="shared" si="185"/>
        <v>54886</v>
      </c>
      <c r="AG64" s="10">
        <f t="shared" si="186"/>
        <v>1.0263269985322192</v>
      </c>
      <c r="AH64" s="9">
        <f t="shared" ref="AH64:AI64" si="208">SUM(AH65:AH66)</f>
        <v>2128866</v>
      </c>
      <c r="AI64" s="9">
        <f t="shared" si="208"/>
        <v>2105450</v>
      </c>
      <c r="AJ64" s="9">
        <f t="shared" si="187"/>
        <v>-23416</v>
      </c>
      <c r="AK64" s="10">
        <f t="shared" si="188"/>
        <v>0.98900071681355239</v>
      </c>
      <c r="AL64" s="9">
        <f t="shared" ref="AL64:AM64" si="209">SUM(AL65:AL66)</f>
        <v>2108540</v>
      </c>
      <c r="AM64" s="9">
        <f t="shared" si="209"/>
        <v>1885039</v>
      </c>
      <c r="AN64" s="9">
        <f t="shared" si="189"/>
        <v>-223501</v>
      </c>
      <c r="AO64" s="10">
        <f t="shared" si="190"/>
        <v>0.89400201087008069</v>
      </c>
      <c r="AP64" s="9">
        <f t="shared" ref="AP64:AQ64" si="210">SUM(AP65:AP66)</f>
        <v>1881637</v>
      </c>
      <c r="AQ64" s="9">
        <f t="shared" si="210"/>
        <v>1978406</v>
      </c>
      <c r="AR64" s="9">
        <f t="shared" si="191"/>
        <v>96769</v>
      </c>
      <c r="AS64" s="10">
        <f t="shared" si="192"/>
        <v>1.0514280916032157</v>
      </c>
      <c r="AT64" s="9">
        <f t="shared" ref="AT64:AU64" si="211">SUM(AT65:AT66)</f>
        <v>2128591</v>
      </c>
      <c r="AU64" s="9">
        <f t="shared" si="211"/>
        <v>1813926</v>
      </c>
      <c r="AV64" s="9">
        <f t="shared" si="193"/>
        <v>-314665</v>
      </c>
      <c r="AW64" s="10">
        <f t="shared" si="194"/>
        <v>0.8521721645915068</v>
      </c>
      <c r="AX64" s="9">
        <f t="shared" ref="AX64:AY64" si="212">SUM(AX65:AX66)</f>
        <v>1815232</v>
      </c>
      <c r="AY64" s="9">
        <f t="shared" si="212"/>
        <v>2196193</v>
      </c>
      <c r="AZ64" s="9">
        <f t="shared" si="195"/>
        <v>380961</v>
      </c>
      <c r="BA64" s="59">
        <f t="shared" si="196"/>
        <v>1.2098690415329831</v>
      </c>
      <c r="BB64" s="9">
        <f t="shared" si="197"/>
        <v>23985069</v>
      </c>
      <c r="BC64" s="9">
        <f t="shared" si="198"/>
        <v>24600814</v>
      </c>
      <c r="BD64" s="9">
        <f t="shared" si="199"/>
        <v>615745</v>
      </c>
      <c r="BE64" s="59">
        <f t="shared" si="200"/>
        <v>1.025672012867672</v>
      </c>
    </row>
    <row r="65" spans="1:57" ht="18" customHeight="1" outlineLevel="1" x14ac:dyDescent="0.25">
      <c r="A65" s="80"/>
      <c r="B65" s="11"/>
      <c r="C65" s="11" t="s">
        <v>4</v>
      </c>
      <c r="D65" s="11"/>
      <c r="E65" s="12" t="s">
        <v>75</v>
      </c>
      <c r="F65" s="13">
        <v>1811718</v>
      </c>
      <c r="G65" s="13">
        <v>2118290</v>
      </c>
      <c r="H65" s="13">
        <f t="shared" si="172"/>
        <v>306572</v>
      </c>
      <c r="I65" s="14">
        <f t="shared" si="173"/>
        <v>1.1692161804430932</v>
      </c>
      <c r="J65" s="13">
        <v>1890428</v>
      </c>
      <c r="K65" s="13">
        <v>2179323</v>
      </c>
      <c r="L65" s="13">
        <f t="shared" si="175"/>
        <v>288895</v>
      </c>
      <c r="M65" s="14">
        <f t="shared" si="176"/>
        <v>1.1528198905221463</v>
      </c>
      <c r="N65" s="13">
        <v>2055024</v>
      </c>
      <c r="O65" s="13">
        <v>1877515</v>
      </c>
      <c r="P65" s="13">
        <f t="shared" si="177"/>
        <v>-177509</v>
      </c>
      <c r="Q65" s="14">
        <f t="shared" si="178"/>
        <v>0.91362193336914799</v>
      </c>
      <c r="R65" s="13">
        <v>2083420</v>
      </c>
      <c r="S65" s="13">
        <v>1995236</v>
      </c>
      <c r="T65" s="13">
        <f t="shared" si="179"/>
        <v>-88184</v>
      </c>
      <c r="U65" s="14">
        <f t="shared" si="180"/>
        <v>0.95767344078486338</v>
      </c>
      <c r="V65" s="13">
        <v>1808965</v>
      </c>
      <c r="W65" s="13">
        <v>2168624</v>
      </c>
      <c r="X65" s="13">
        <f t="shared" si="181"/>
        <v>359659</v>
      </c>
      <c r="Y65" s="14">
        <f t="shared" si="182"/>
        <v>1.1988203199066869</v>
      </c>
      <c r="Z65" s="13">
        <v>2187868</v>
      </c>
      <c r="AA65" s="13">
        <v>2143146</v>
      </c>
      <c r="AB65" s="13">
        <f t="shared" si="183"/>
        <v>-44722</v>
      </c>
      <c r="AC65" s="14">
        <f t="shared" si="184"/>
        <v>0.97955909588695478</v>
      </c>
      <c r="AD65" s="13">
        <v>2084780</v>
      </c>
      <c r="AE65" s="13">
        <v>2139666</v>
      </c>
      <c r="AF65" s="13">
        <f t="shared" si="185"/>
        <v>54886</v>
      </c>
      <c r="AG65" s="14">
        <f t="shared" si="186"/>
        <v>1.0263269985322192</v>
      </c>
      <c r="AH65" s="13">
        <v>2128866</v>
      </c>
      <c r="AI65" s="13">
        <v>2105450</v>
      </c>
      <c r="AJ65" s="13">
        <f t="shared" si="187"/>
        <v>-23416</v>
      </c>
      <c r="AK65" s="14">
        <f t="shared" si="188"/>
        <v>0.98900071681355239</v>
      </c>
      <c r="AL65" s="13">
        <v>2108540</v>
      </c>
      <c r="AM65" s="13">
        <v>1885039</v>
      </c>
      <c r="AN65" s="13">
        <f t="shared" si="189"/>
        <v>-223501</v>
      </c>
      <c r="AO65" s="14">
        <f t="shared" si="190"/>
        <v>0.89400201087008069</v>
      </c>
      <c r="AP65" s="13">
        <v>1881637</v>
      </c>
      <c r="AQ65" s="13">
        <v>1978406</v>
      </c>
      <c r="AR65" s="13">
        <f t="shared" si="191"/>
        <v>96769</v>
      </c>
      <c r="AS65" s="14">
        <f t="shared" si="192"/>
        <v>1.0514280916032157</v>
      </c>
      <c r="AT65" s="13">
        <v>2128591</v>
      </c>
      <c r="AU65" s="13">
        <v>1813926</v>
      </c>
      <c r="AV65" s="13">
        <f t="shared" si="193"/>
        <v>-314665</v>
      </c>
      <c r="AW65" s="14">
        <f t="shared" si="194"/>
        <v>0.8521721645915068</v>
      </c>
      <c r="AX65" s="13">
        <v>1815232</v>
      </c>
      <c r="AY65" s="13">
        <v>2196193</v>
      </c>
      <c r="AZ65" s="13">
        <f t="shared" si="195"/>
        <v>380961</v>
      </c>
      <c r="BA65" s="60">
        <f t="shared" si="196"/>
        <v>1.2098690415329831</v>
      </c>
      <c r="BB65" s="13">
        <f t="shared" si="197"/>
        <v>23985069</v>
      </c>
      <c r="BC65" s="13">
        <f t="shared" si="198"/>
        <v>24600814</v>
      </c>
      <c r="BD65" s="13">
        <f t="shared" si="199"/>
        <v>615745</v>
      </c>
      <c r="BE65" s="60">
        <f t="shared" si="200"/>
        <v>1.025672012867672</v>
      </c>
    </row>
    <row r="66" spans="1:57" ht="18" customHeight="1" outlineLevel="1" x14ac:dyDescent="0.25">
      <c r="A66" s="80"/>
      <c r="B66" s="11"/>
      <c r="C66" s="11" t="s">
        <v>18</v>
      </c>
      <c r="D66" s="11"/>
      <c r="E66" s="12" t="s">
        <v>76</v>
      </c>
      <c r="F66" s="13"/>
      <c r="G66" s="13"/>
      <c r="H66" s="13">
        <f t="shared" si="172"/>
        <v>0</v>
      </c>
      <c r="I66" s="14">
        <f t="shared" si="173"/>
        <v>0</v>
      </c>
      <c r="J66" s="13"/>
      <c r="K66" s="13"/>
      <c r="L66" s="13">
        <f t="shared" si="175"/>
        <v>0</v>
      </c>
      <c r="M66" s="14">
        <f t="shared" si="176"/>
        <v>0</v>
      </c>
      <c r="N66" s="13"/>
      <c r="O66" s="13"/>
      <c r="P66" s="13">
        <f t="shared" si="177"/>
        <v>0</v>
      </c>
      <c r="Q66" s="14">
        <f t="shared" si="178"/>
        <v>0</v>
      </c>
      <c r="R66" s="13"/>
      <c r="S66" s="13"/>
      <c r="T66" s="13">
        <f t="shared" si="179"/>
        <v>0</v>
      </c>
      <c r="U66" s="14">
        <f t="shared" si="180"/>
        <v>0</v>
      </c>
      <c r="V66" s="13"/>
      <c r="W66" s="13"/>
      <c r="X66" s="13">
        <f t="shared" si="181"/>
        <v>0</v>
      </c>
      <c r="Y66" s="14">
        <f t="shared" si="182"/>
        <v>0</v>
      </c>
      <c r="Z66" s="13"/>
      <c r="AA66" s="13"/>
      <c r="AB66" s="13">
        <f t="shared" si="183"/>
        <v>0</v>
      </c>
      <c r="AC66" s="14">
        <f t="shared" si="184"/>
        <v>0</v>
      </c>
      <c r="AD66" s="13"/>
      <c r="AE66" s="13"/>
      <c r="AF66" s="13">
        <f t="shared" si="185"/>
        <v>0</v>
      </c>
      <c r="AG66" s="14">
        <f t="shared" si="186"/>
        <v>0</v>
      </c>
      <c r="AH66" s="13"/>
      <c r="AI66" s="13"/>
      <c r="AJ66" s="13">
        <f t="shared" si="187"/>
        <v>0</v>
      </c>
      <c r="AK66" s="14">
        <f t="shared" si="188"/>
        <v>0</v>
      </c>
      <c r="AL66" s="13"/>
      <c r="AM66" s="13"/>
      <c r="AN66" s="13">
        <f t="shared" si="189"/>
        <v>0</v>
      </c>
      <c r="AO66" s="14">
        <f t="shared" si="190"/>
        <v>0</v>
      </c>
      <c r="AP66" s="13"/>
      <c r="AQ66" s="13"/>
      <c r="AR66" s="13">
        <f t="shared" si="191"/>
        <v>0</v>
      </c>
      <c r="AS66" s="14">
        <f t="shared" si="192"/>
        <v>0</v>
      </c>
      <c r="AT66" s="13"/>
      <c r="AU66" s="13"/>
      <c r="AV66" s="13">
        <f t="shared" si="193"/>
        <v>0</v>
      </c>
      <c r="AW66" s="14">
        <f t="shared" si="194"/>
        <v>0</v>
      </c>
      <c r="AX66" s="13"/>
      <c r="AY66" s="13"/>
      <c r="AZ66" s="13">
        <f t="shared" si="195"/>
        <v>0</v>
      </c>
      <c r="BA66" s="60">
        <f t="shared" si="196"/>
        <v>0</v>
      </c>
      <c r="BB66" s="13">
        <f t="shared" si="197"/>
        <v>0</v>
      </c>
      <c r="BC66" s="13">
        <f t="shared" si="198"/>
        <v>0</v>
      </c>
      <c r="BD66" s="13">
        <f t="shared" si="199"/>
        <v>0</v>
      </c>
      <c r="BE66" s="60">
        <f t="shared" si="200"/>
        <v>0</v>
      </c>
    </row>
    <row r="67" spans="1:57" s="3" customFormat="1" ht="18" customHeight="1" x14ac:dyDescent="0.25">
      <c r="A67" s="80" t="s">
        <v>185</v>
      </c>
      <c r="B67" s="15" t="s">
        <v>7</v>
      </c>
      <c r="C67" s="15"/>
      <c r="D67" s="15"/>
      <c r="E67" s="16" t="s">
        <v>77</v>
      </c>
      <c r="F67" s="17">
        <f>F59+F61-F64</f>
        <v>197918.49999999627</v>
      </c>
      <c r="G67" s="17">
        <f>G59+G61-G64</f>
        <v>713247.99999999627</v>
      </c>
      <c r="H67" s="17">
        <f t="shared" si="172"/>
        <v>515329.5</v>
      </c>
      <c r="I67" s="18">
        <f t="shared" si="173"/>
        <v>3.6037459863530175</v>
      </c>
      <c r="J67" s="17">
        <f>J59+J61-J64</f>
        <v>1534424.6999999993</v>
      </c>
      <c r="K67" s="17">
        <f>K59+K61-K64</f>
        <v>1091671.1580999997</v>
      </c>
      <c r="L67" s="17">
        <f t="shared" si="175"/>
        <v>-442753.5418999996</v>
      </c>
      <c r="M67" s="18">
        <f t="shared" si="176"/>
        <v>0.71145306648152895</v>
      </c>
      <c r="N67" s="17">
        <f t="shared" ref="N67:O67" si="213">N59+N61-N64</f>
        <v>370243.23449999839</v>
      </c>
      <c r="O67" s="17">
        <f t="shared" si="213"/>
        <v>92958.350591994822</v>
      </c>
      <c r="P67" s="17">
        <f t="shared" si="177"/>
        <v>-277284.88390800357</v>
      </c>
      <c r="Q67" s="18">
        <f t="shared" si="178"/>
        <v>0.25107373188744986</v>
      </c>
      <c r="R67" s="17">
        <f t="shared" ref="R67:S67" si="214">R59+R61-R64</f>
        <v>204019.46889999323</v>
      </c>
      <c r="S67" s="17">
        <f t="shared" si="214"/>
        <v>396097.04904720001</v>
      </c>
      <c r="T67" s="17">
        <f t="shared" si="179"/>
        <v>192077.58014720678</v>
      </c>
      <c r="U67" s="18">
        <f t="shared" si="180"/>
        <v>1.9414669157940012</v>
      </c>
      <c r="V67" s="17">
        <f t="shared" ref="V67:W67" si="215">V59+V61-V64</f>
        <v>3198828.193874089</v>
      </c>
      <c r="W67" s="17">
        <f t="shared" si="215"/>
        <v>2615677.8397347964</v>
      </c>
      <c r="X67" s="17">
        <f t="shared" si="181"/>
        <v>-583150.35413929261</v>
      </c>
      <c r="Y67" s="18">
        <f t="shared" si="182"/>
        <v>0.8176987575462622</v>
      </c>
      <c r="Z67" s="17">
        <f t="shared" ref="Z67:AA67" si="216">Z59+Z61-Z64</f>
        <v>414192.63226939179</v>
      </c>
      <c r="AA67" s="17">
        <f t="shared" si="216"/>
        <v>2306786.6079884134</v>
      </c>
      <c r="AB67" s="17">
        <f t="shared" si="183"/>
        <v>1892593.9757190216</v>
      </c>
      <c r="AC67" s="18">
        <f t="shared" si="184"/>
        <v>5.5693569326652685</v>
      </c>
      <c r="AD67" s="17">
        <f t="shared" ref="AD67:AE67" si="217">AD59+AD61-AD64</f>
        <v>745848.69342735969</v>
      </c>
      <c r="AE67" s="17">
        <f t="shared" si="217"/>
        <v>85760.77583607845</v>
      </c>
      <c r="AF67" s="17">
        <f t="shared" si="185"/>
        <v>-660087.91759128124</v>
      </c>
      <c r="AG67" s="18">
        <f t="shared" si="186"/>
        <v>0.11498414704192404</v>
      </c>
      <c r="AH67" s="17">
        <f t="shared" ref="AH67:AI67" si="218">AH59+AH61-AH64</f>
        <v>632554.71685940586</v>
      </c>
      <c r="AI67" s="17">
        <f t="shared" si="218"/>
        <v>-502483.65014298446</v>
      </c>
      <c r="AJ67" s="17">
        <f t="shared" si="187"/>
        <v>-1135038.3670023903</v>
      </c>
      <c r="AK67" s="18">
        <f t="shared" si="188"/>
        <v>-0.79437183337717243</v>
      </c>
      <c r="AL67" s="17">
        <f t="shared" ref="AL67:AM67" si="219">AL59+AL61-AL64</f>
        <v>422878.90949671343</v>
      </c>
      <c r="AM67" s="17">
        <f t="shared" si="219"/>
        <v>-932452.14345083013</v>
      </c>
      <c r="AN67" s="17">
        <f t="shared" si="189"/>
        <v>-1355331.0529475436</v>
      </c>
      <c r="AO67" s="18">
        <f t="shared" si="190"/>
        <v>-2.205009808979554</v>
      </c>
      <c r="AP67" s="17">
        <f t="shared" ref="AP67:AQ67" si="220">AP59+AP61-AP64</f>
        <v>496589.77553430758</v>
      </c>
      <c r="AQ67" s="17">
        <f t="shared" si="220"/>
        <v>2528916.5040940586</v>
      </c>
      <c r="AR67" s="17">
        <f t="shared" si="191"/>
        <v>2032326.7285597511</v>
      </c>
      <c r="AS67" s="18">
        <f t="shared" si="192"/>
        <v>5.0925665986035691</v>
      </c>
      <c r="AT67" s="17">
        <f t="shared" ref="AT67:AU67" si="221">AT59+AT61-AT64</f>
        <v>733863.18944835663</v>
      </c>
      <c r="AU67" s="17">
        <f t="shared" si="221"/>
        <v>1282741.557497235</v>
      </c>
      <c r="AV67" s="17">
        <f t="shared" si="193"/>
        <v>548878.36804887839</v>
      </c>
      <c r="AW67" s="18">
        <f t="shared" si="194"/>
        <v>1.7479300991530438</v>
      </c>
      <c r="AX67" s="17">
        <f t="shared" ref="AX67:AY67" si="222">AX59+AX61-AX64</f>
        <v>4303339.884359356</v>
      </c>
      <c r="AY67" s="17">
        <f t="shared" si="222"/>
        <v>1242187.5427931957</v>
      </c>
      <c r="AZ67" s="17">
        <f t="shared" si="195"/>
        <v>-3061152.3415661603</v>
      </c>
      <c r="BA67" s="61">
        <f t="shared" si="196"/>
        <v>0.28865661931746806</v>
      </c>
      <c r="BB67" s="17">
        <f t="shared" si="197"/>
        <v>13254701.898668967</v>
      </c>
      <c r="BC67" s="17">
        <f t="shared" si="198"/>
        <v>10921109.592089154</v>
      </c>
      <c r="BD67" s="17">
        <f t="shared" si="199"/>
        <v>-2333592.3065798134</v>
      </c>
      <c r="BE67" s="61">
        <f t="shared" si="200"/>
        <v>0.82394230180203809</v>
      </c>
    </row>
    <row r="68" spans="1:57" ht="18" customHeight="1" x14ac:dyDescent="0.25">
      <c r="A68" s="80"/>
      <c r="B68" s="11"/>
      <c r="C68" s="11"/>
      <c r="D68" s="11"/>
      <c r="E68" s="12"/>
      <c r="F68" s="13"/>
      <c r="G68" s="13"/>
      <c r="H68" s="13"/>
      <c r="I68" s="14"/>
      <c r="J68" s="13"/>
      <c r="K68" s="13"/>
      <c r="L68" s="13"/>
      <c r="M68" s="14"/>
      <c r="N68" s="13"/>
      <c r="O68" s="13"/>
      <c r="P68" s="13"/>
      <c r="Q68" s="14"/>
      <c r="R68" s="13"/>
      <c r="S68" s="13"/>
      <c r="T68" s="13"/>
      <c r="U68" s="14"/>
      <c r="V68" s="13"/>
      <c r="W68" s="13"/>
      <c r="X68" s="13"/>
      <c r="Y68" s="14"/>
      <c r="Z68" s="13"/>
      <c r="AA68" s="13"/>
      <c r="AB68" s="13"/>
      <c r="AC68" s="14"/>
      <c r="AD68" s="13"/>
      <c r="AE68" s="13"/>
      <c r="AF68" s="13"/>
      <c r="AG68" s="14"/>
      <c r="AH68" s="13"/>
      <c r="AI68" s="13"/>
      <c r="AJ68" s="13"/>
      <c r="AK68" s="14"/>
      <c r="AL68" s="13"/>
      <c r="AM68" s="13"/>
      <c r="AN68" s="13"/>
      <c r="AO68" s="14"/>
      <c r="AP68" s="13"/>
      <c r="AQ68" s="13"/>
      <c r="AR68" s="13"/>
      <c r="AS68" s="14"/>
      <c r="AT68" s="13"/>
      <c r="AU68" s="13"/>
      <c r="AV68" s="13"/>
      <c r="AW68" s="14"/>
      <c r="AX68" s="13"/>
      <c r="AY68" s="13"/>
      <c r="AZ68" s="13"/>
      <c r="BA68" s="60"/>
      <c r="BB68" s="13"/>
      <c r="BC68" s="13"/>
      <c r="BD68" s="13"/>
      <c r="BE68" s="60"/>
    </row>
    <row r="69" spans="1:57" s="3" customFormat="1" ht="18" customHeight="1" x14ac:dyDescent="0.25">
      <c r="A69" s="80" t="s">
        <v>127</v>
      </c>
      <c r="B69" s="15" t="s">
        <v>124</v>
      </c>
      <c r="C69" s="15"/>
      <c r="D69" s="15"/>
      <c r="E69" s="16" t="s">
        <v>9</v>
      </c>
      <c r="F69" s="17">
        <f>F67+F65+F55</f>
        <v>2259636.4999999963</v>
      </c>
      <c r="G69" s="17">
        <f>G67+G65+G55</f>
        <v>3081537.9999999963</v>
      </c>
      <c r="H69" s="17">
        <f>G69-F69</f>
        <v>821901.5</v>
      </c>
      <c r="I69" s="18">
        <f>IF(F69=0,0,G69/F69)</f>
        <v>1.3637317329579344</v>
      </c>
      <c r="J69" s="17">
        <f t="shared" ref="J69:AY69" si="223">J67+J65+J55</f>
        <v>3674852.6999999993</v>
      </c>
      <c r="K69" s="17">
        <f>K67+K65+K55</f>
        <v>3520994.1580999997</v>
      </c>
      <c r="L69" s="17">
        <f t="shared" ref="L69:L71" si="224">K69-J69</f>
        <v>-153858.5418999996</v>
      </c>
      <c r="M69" s="18">
        <f>IF(J69=0,0,K69/J69)</f>
        <v>0.95813205195952489</v>
      </c>
      <c r="N69" s="17">
        <f t="shared" si="223"/>
        <v>2675267.2344999984</v>
      </c>
      <c r="O69" s="17">
        <f>O67+O65+O55</f>
        <v>2220473.3505919948</v>
      </c>
      <c r="P69" s="17">
        <f t="shared" ref="P69:P71" si="225">O69-N69</f>
        <v>-454793.88390800357</v>
      </c>
      <c r="Q69" s="18">
        <f>IF(N69=0,0,O69/N69)</f>
        <v>0.83000057787011938</v>
      </c>
      <c r="R69" s="17">
        <f t="shared" si="223"/>
        <v>2537439.4688999932</v>
      </c>
      <c r="S69" s="17">
        <f>S67+S65+S55</f>
        <v>2641333.0490472</v>
      </c>
      <c r="T69" s="17">
        <f t="shared" ref="T69:T71" si="226">S69-R69</f>
        <v>103893.58014720678</v>
      </c>
      <c r="U69" s="18">
        <f>IF(R69=0,0,S69/R69)</f>
        <v>1.0409442595264138</v>
      </c>
      <c r="V69" s="17">
        <f t="shared" si="223"/>
        <v>5257793.193874089</v>
      </c>
      <c r="W69" s="17">
        <f>W67+W65+W55</f>
        <v>5034301.8397347964</v>
      </c>
      <c r="X69" s="17">
        <f t="shared" ref="X69:X71" si="227">W69-V69</f>
        <v>-223491.35413929261</v>
      </c>
      <c r="Y69" s="18">
        <f>IF(V69=0,0,W69/V69)</f>
        <v>0.95749331594105203</v>
      </c>
      <c r="Z69" s="17">
        <f t="shared" si="223"/>
        <v>2852060.6322693918</v>
      </c>
      <c r="AA69" s="17">
        <f>AA67+AA65+AA55</f>
        <v>4699932.6079884134</v>
      </c>
      <c r="AB69" s="17">
        <f t="shared" ref="AB69:AB71" si="228">AA69-Z69</f>
        <v>1847871.9757190216</v>
      </c>
      <c r="AC69" s="18">
        <f>IF(Z69=0,0,AA69/Z69)</f>
        <v>1.6479076758787787</v>
      </c>
      <c r="AD69" s="17">
        <f t="shared" si="223"/>
        <v>3080628.6934273597</v>
      </c>
      <c r="AE69" s="17">
        <f>AE67+AE65+AE55</f>
        <v>2475426.7758360785</v>
      </c>
      <c r="AF69" s="17">
        <f t="shared" ref="AF69:AF71" si="229">AE69-AD69</f>
        <v>-605201.91759128124</v>
      </c>
      <c r="AG69" s="18">
        <f>IF(AD69=0,0,AE69/AD69)</f>
        <v>0.80354597135237271</v>
      </c>
      <c r="AH69" s="17">
        <f t="shared" si="223"/>
        <v>3011420.7168594059</v>
      </c>
      <c r="AI69" s="17">
        <f>AI67+AI65+AI55</f>
        <v>1852966.3498570155</v>
      </c>
      <c r="AJ69" s="17">
        <f t="shared" ref="AJ69:AJ71" si="230">AI69-AH69</f>
        <v>-1158454.3670023903</v>
      </c>
      <c r="AK69" s="18">
        <f>IF(AH69=0,0,AI69/AH69)</f>
        <v>0.61531301139133554</v>
      </c>
      <c r="AL69" s="17">
        <f t="shared" si="223"/>
        <v>2781418.9094967134</v>
      </c>
      <c r="AM69" s="17">
        <f>AM67+AM65+AM55</f>
        <v>1202586.8565491699</v>
      </c>
      <c r="AN69" s="17">
        <f t="shared" ref="AN69:AN71" si="231">AM69-AL69</f>
        <v>-1578832.0529475436</v>
      </c>
      <c r="AO69" s="18">
        <f>IF(AL69=0,0,AM69/AL69)</f>
        <v>0.43236452173497775</v>
      </c>
      <c r="AP69" s="17">
        <f t="shared" si="223"/>
        <v>2628226.7755343076</v>
      </c>
      <c r="AQ69" s="17">
        <f>AQ67+AQ65+AQ55</f>
        <v>4757322.5040940586</v>
      </c>
      <c r="AR69" s="17">
        <f t="shared" ref="AR69:AR71" si="232">AQ69-AP69</f>
        <v>2129095.7285597511</v>
      </c>
      <c r="AS69" s="18">
        <f>IF(AP69=0,0,AQ69/AP69)</f>
        <v>1.8100882878064868</v>
      </c>
      <c r="AT69" s="17">
        <f t="shared" si="223"/>
        <v>3112454.1894483566</v>
      </c>
      <c r="AU69" s="17">
        <f>AU67+AU65+AU55</f>
        <v>3346667.557497235</v>
      </c>
      <c r="AV69" s="17">
        <f t="shared" ref="AV69:AV71" si="233">AU69-AT69</f>
        <v>234213.36804887839</v>
      </c>
      <c r="AW69" s="18">
        <f>IF(AT69=0,0,AU69/AT69)</f>
        <v>1.0752503824290469</v>
      </c>
      <c r="AX69" s="17">
        <f t="shared" si="223"/>
        <v>6368571.884359356</v>
      </c>
      <c r="AY69" s="17">
        <f t="shared" si="223"/>
        <v>3688380.5427931957</v>
      </c>
      <c r="AZ69" s="17">
        <f t="shared" ref="AZ69:AZ71" si="234">AY69-AX69</f>
        <v>-2680191.3415661603</v>
      </c>
      <c r="BA69" s="61">
        <f>IF(AX69=0,0,AY69/AX69)</f>
        <v>0.57915347581323984</v>
      </c>
      <c r="BB69" s="17">
        <f t="shared" ref="BB69:BB71" si="235">F69+J69+N69+R69+V69+Z69+AD69+AH69+AL69+AP69+AT69+AX69</f>
        <v>40239770.898668975</v>
      </c>
      <c r="BC69" s="17">
        <f t="shared" ref="BC69:BC71" si="236">G69+K69+O69+S69+W69+AA69+AE69+AI69+AM69+AQ69+AU69+AY69</f>
        <v>38521923.592089161</v>
      </c>
      <c r="BD69" s="17">
        <f t="shared" ref="BD69:BD71" si="237">BC69-BB69</f>
        <v>-1717847.3065798134</v>
      </c>
      <c r="BE69" s="61">
        <f>IF(BB69=0,0,BC69/BB69)</f>
        <v>0.95730971453824465</v>
      </c>
    </row>
    <row r="70" spans="1:57" ht="18" customHeight="1" x14ac:dyDescent="0.25">
      <c r="A70" s="80" t="s">
        <v>123</v>
      </c>
      <c r="B70" s="7" t="s">
        <v>10</v>
      </c>
      <c r="C70" s="7"/>
      <c r="D70" s="7"/>
      <c r="E70" s="8" t="s">
        <v>11</v>
      </c>
      <c r="F70" s="9">
        <f>F67*0.2</f>
        <v>39583.699999999255</v>
      </c>
      <c r="G70" s="9">
        <f>G67*0.2</f>
        <v>142649.59999999925</v>
      </c>
      <c r="H70" s="9">
        <f>G70-F70</f>
        <v>103065.9</v>
      </c>
      <c r="I70" s="10">
        <f>IF(F70=0,0,G70/F70)</f>
        <v>3.6037459863530175</v>
      </c>
      <c r="J70" s="9">
        <f t="shared" ref="J70:AY70" si="238">J67*0.2</f>
        <v>306884.93999999989</v>
      </c>
      <c r="K70" s="9">
        <f>K67*0.2</f>
        <v>218334.23161999995</v>
      </c>
      <c r="L70" s="9">
        <f t="shared" si="224"/>
        <v>-88550.708379999938</v>
      </c>
      <c r="M70" s="10">
        <f>IF(J70=0,0,K70/J70)</f>
        <v>0.71145306648152895</v>
      </c>
      <c r="N70" s="9">
        <f t="shared" si="238"/>
        <v>74048.646899999687</v>
      </c>
      <c r="O70" s="9">
        <f>O67*0.2</f>
        <v>18591.670118398964</v>
      </c>
      <c r="P70" s="9">
        <f t="shared" si="225"/>
        <v>-55456.976781600722</v>
      </c>
      <c r="Q70" s="10">
        <f>IF(N70=0,0,O70/N70)</f>
        <v>0.25107373188744986</v>
      </c>
      <c r="R70" s="9">
        <f t="shared" si="238"/>
        <v>40803.893779998645</v>
      </c>
      <c r="S70" s="9">
        <f>S67*0.2</f>
        <v>79219.409809440011</v>
      </c>
      <c r="T70" s="9">
        <f t="shared" si="226"/>
        <v>38415.516029441365</v>
      </c>
      <c r="U70" s="10">
        <f>IF(R70=0,0,S70/R70)</f>
        <v>1.9414669157940014</v>
      </c>
      <c r="V70" s="9">
        <f t="shared" si="238"/>
        <v>639765.63877481781</v>
      </c>
      <c r="W70" s="9">
        <f>W67*0.2</f>
        <v>523135.56794695929</v>
      </c>
      <c r="X70" s="9">
        <f t="shared" si="227"/>
        <v>-116630.07082785852</v>
      </c>
      <c r="Y70" s="10">
        <f>IF(V70=0,0,W70/V70)</f>
        <v>0.8176987575462622</v>
      </c>
      <c r="Z70" s="9">
        <f t="shared" si="238"/>
        <v>82838.526453878367</v>
      </c>
      <c r="AA70" s="9">
        <f>AA67*0.2</f>
        <v>461357.32159768272</v>
      </c>
      <c r="AB70" s="9">
        <f t="shared" si="228"/>
        <v>378518.79514380434</v>
      </c>
      <c r="AC70" s="10">
        <f>IF(Z70=0,0,AA70/Z70)</f>
        <v>5.5693569326652685</v>
      </c>
      <c r="AD70" s="9">
        <f t="shared" si="238"/>
        <v>149169.73868547194</v>
      </c>
      <c r="AE70" s="9">
        <f>AE67*0.2</f>
        <v>17152.155167215689</v>
      </c>
      <c r="AF70" s="9">
        <f t="shared" si="229"/>
        <v>-132017.58351825626</v>
      </c>
      <c r="AG70" s="10">
        <f>IF(AD70=0,0,AE70/AD70)</f>
        <v>0.11498414704192403</v>
      </c>
      <c r="AH70" s="9">
        <f t="shared" si="238"/>
        <v>126510.94337188118</v>
      </c>
      <c r="AI70" s="9">
        <v>0</v>
      </c>
      <c r="AJ70" s="9">
        <f t="shared" si="230"/>
        <v>-126510.94337188118</v>
      </c>
      <c r="AK70" s="10">
        <f>IF(AH70=0,0,AI70/AH70)</f>
        <v>0</v>
      </c>
      <c r="AL70" s="9">
        <f t="shared" si="238"/>
        <v>84575.781899342692</v>
      </c>
      <c r="AM70" s="9">
        <v>0</v>
      </c>
      <c r="AN70" s="9">
        <f t="shared" si="231"/>
        <v>-84575.781899342692</v>
      </c>
      <c r="AO70" s="10">
        <f>IF(AL70=0,0,AM70/AL70)</f>
        <v>0</v>
      </c>
      <c r="AP70" s="9">
        <f t="shared" si="238"/>
        <v>99317.955106861526</v>
      </c>
      <c r="AQ70" s="9">
        <f>AQ67*0.2</f>
        <v>505783.30081881175</v>
      </c>
      <c r="AR70" s="9">
        <f t="shared" si="232"/>
        <v>406465.34571195021</v>
      </c>
      <c r="AS70" s="10">
        <f>IF(AP70=0,0,AQ70/AP70)</f>
        <v>5.0925665986035691</v>
      </c>
      <c r="AT70" s="9">
        <f t="shared" si="238"/>
        <v>146772.63788967134</v>
      </c>
      <c r="AU70" s="9">
        <f>AU67*0.2</f>
        <v>256548.31149944701</v>
      </c>
      <c r="AV70" s="9">
        <f t="shared" si="233"/>
        <v>109775.67360977567</v>
      </c>
      <c r="AW70" s="10">
        <f>IF(AT70=0,0,AU70/AT70)</f>
        <v>1.7479300991530438</v>
      </c>
      <c r="AX70" s="9">
        <f t="shared" si="238"/>
        <v>860667.97687187127</v>
      </c>
      <c r="AY70" s="9">
        <f t="shared" si="238"/>
        <v>248437.50855863915</v>
      </c>
      <c r="AZ70" s="9">
        <f t="shared" si="234"/>
        <v>-612230.46831323206</v>
      </c>
      <c r="BA70" s="59">
        <f>IF(AX70=0,0,AY70/AX70)</f>
        <v>0.28865661931746806</v>
      </c>
      <c r="BB70" s="9">
        <f t="shared" si="235"/>
        <v>2650940.3797337934</v>
      </c>
      <c r="BC70" s="9">
        <f t="shared" si="236"/>
        <v>2471209.0771365943</v>
      </c>
      <c r="BD70" s="9">
        <f t="shared" si="237"/>
        <v>-179731.3025971991</v>
      </c>
      <c r="BE70" s="59">
        <f>IF(BB70=0,0,BC70/BB70)</f>
        <v>0.93220092614257599</v>
      </c>
    </row>
    <row r="71" spans="1:57" s="3" customFormat="1" ht="18" customHeight="1" x14ac:dyDescent="0.25">
      <c r="A71" s="80" t="s">
        <v>186</v>
      </c>
      <c r="B71" s="15" t="s">
        <v>8</v>
      </c>
      <c r="C71" s="15"/>
      <c r="D71" s="15"/>
      <c r="E71" s="16" t="s">
        <v>12</v>
      </c>
      <c r="F71" s="17">
        <f>F67-F70</f>
        <v>158334.79999999702</v>
      </c>
      <c r="G71" s="17">
        <f>G67-G70</f>
        <v>570598.399999997</v>
      </c>
      <c r="H71" s="17">
        <f>G71-F71</f>
        <v>412263.6</v>
      </c>
      <c r="I71" s="18">
        <f>IF(F71=0,0,G71/F71)</f>
        <v>3.6037459863530175</v>
      </c>
      <c r="J71" s="17">
        <f t="shared" ref="J71:AY71" si="239">J67-J70</f>
        <v>1227539.7599999993</v>
      </c>
      <c r="K71" s="17">
        <f>K67-K70</f>
        <v>873336.92647999967</v>
      </c>
      <c r="L71" s="17">
        <f t="shared" si="224"/>
        <v>-354202.83351999964</v>
      </c>
      <c r="M71" s="18">
        <f>IF(J71=0,0,K71/J71)</f>
        <v>0.71145306648152906</v>
      </c>
      <c r="N71" s="17">
        <f t="shared" si="239"/>
        <v>296194.58759999869</v>
      </c>
      <c r="O71" s="17">
        <f>O67-O70</f>
        <v>74366.680473595858</v>
      </c>
      <c r="P71" s="17">
        <f t="shared" si="225"/>
        <v>-221827.90712640283</v>
      </c>
      <c r="Q71" s="18">
        <f>IF(N71=0,0,O71/N71)</f>
        <v>0.25107373188744986</v>
      </c>
      <c r="R71" s="17">
        <f t="shared" si="239"/>
        <v>163215.57511999458</v>
      </c>
      <c r="S71" s="17">
        <f>S67-S70</f>
        <v>316877.63923775998</v>
      </c>
      <c r="T71" s="17">
        <f t="shared" si="226"/>
        <v>153662.0641177654</v>
      </c>
      <c r="U71" s="18">
        <f>IF(R71=0,0,S71/R71)</f>
        <v>1.9414669157940012</v>
      </c>
      <c r="V71" s="17">
        <f t="shared" si="239"/>
        <v>2559062.5550992712</v>
      </c>
      <c r="W71" s="17">
        <f>W67-W70</f>
        <v>2092542.2717878371</v>
      </c>
      <c r="X71" s="17">
        <f t="shared" si="227"/>
        <v>-466520.28331143409</v>
      </c>
      <c r="Y71" s="18">
        <f>IF(V71=0,0,W71/V71)</f>
        <v>0.8176987575462622</v>
      </c>
      <c r="Z71" s="17">
        <f t="shared" si="239"/>
        <v>331354.10581551341</v>
      </c>
      <c r="AA71" s="17">
        <f>AA67-AA70</f>
        <v>1845429.2863907306</v>
      </c>
      <c r="AB71" s="17">
        <f t="shared" si="228"/>
        <v>1514075.1805752171</v>
      </c>
      <c r="AC71" s="18">
        <f>IF(Z71=0,0,AA71/Z71)</f>
        <v>5.5693569326652685</v>
      </c>
      <c r="AD71" s="17">
        <f t="shared" si="239"/>
        <v>596678.95474188775</v>
      </c>
      <c r="AE71" s="17">
        <f>AE67-AE70</f>
        <v>68608.620668862757</v>
      </c>
      <c r="AF71" s="17">
        <f t="shared" si="229"/>
        <v>-528070.33407302503</v>
      </c>
      <c r="AG71" s="18">
        <f>IF(AD71=0,0,AE71/AD71)</f>
        <v>0.11498414704192403</v>
      </c>
      <c r="AH71" s="17">
        <f t="shared" si="239"/>
        <v>506043.77348752471</v>
      </c>
      <c r="AI71" s="17">
        <f>AI67-AI70</f>
        <v>-502483.65014298446</v>
      </c>
      <c r="AJ71" s="17">
        <f t="shared" si="230"/>
        <v>-1008527.4236305092</v>
      </c>
      <c r="AK71" s="18">
        <f>IF(AH71=0,0,AI71/AH71)</f>
        <v>-0.99296479172146557</v>
      </c>
      <c r="AL71" s="17">
        <f t="shared" si="239"/>
        <v>338303.12759737077</v>
      </c>
      <c r="AM71" s="17">
        <f>AM67-AM70</f>
        <v>-932452.14345083013</v>
      </c>
      <c r="AN71" s="17">
        <f t="shared" si="231"/>
        <v>-1270755.2710482008</v>
      </c>
      <c r="AO71" s="18">
        <f>IF(AL71=0,0,AM71/AL71)</f>
        <v>-2.7562622612244421</v>
      </c>
      <c r="AP71" s="17">
        <f t="shared" si="239"/>
        <v>397271.82042744604</v>
      </c>
      <c r="AQ71" s="17">
        <f>AQ67-AQ70</f>
        <v>2023133.203275247</v>
      </c>
      <c r="AR71" s="17">
        <f t="shared" si="232"/>
        <v>1625861.3828478009</v>
      </c>
      <c r="AS71" s="18">
        <f>IF(AP71=0,0,AQ71/AP71)</f>
        <v>5.09256659860357</v>
      </c>
      <c r="AT71" s="17">
        <f t="shared" si="239"/>
        <v>587090.55155868526</v>
      </c>
      <c r="AU71" s="17">
        <f>AU67-AU70</f>
        <v>1026193.245997788</v>
      </c>
      <c r="AV71" s="17">
        <f t="shared" si="233"/>
        <v>439102.69443910278</v>
      </c>
      <c r="AW71" s="18">
        <f>IF(AT71=0,0,AU71/AT71)</f>
        <v>1.747930099153044</v>
      </c>
      <c r="AX71" s="17">
        <f t="shared" si="239"/>
        <v>3442671.9074874846</v>
      </c>
      <c r="AY71" s="17">
        <f t="shared" si="239"/>
        <v>993750.0342345566</v>
      </c>
      <c r="AZ71" s="17">
        <f t="shared" si="234"/>
        <v>-2448921.8732529283</v>
      </c>
      <c r="BA71" s="61">
        <f>IF(AX71=0,0,AY71/AX71)</f>
        <v>0.28865661931746811</v>
      </c>
      <c r="BB71" s="17">
        <f t="shared" si="235"/>
        <v>10603761.518935174</v>
      </c>
      <c r="BC71" s="17">
        <f t="shared" si="236"/>
        <v>8449900.5149525609</v>
      </c>
      <c r="BD71" s="17">
        <f t="shared" si="237"/>
        <v>-2153861.0039826129</v>
      </c>
      <c r="BE71" s="61">
        <f>IF(BB71=0,0,BC71/BB71)</f>
        <v>0.79687764571690378</v>
      </c>
    </row>
    <row r="72" spans="1:57" x14ac:dyDescent="0.25">
      <c r="A72" s="21"/>
    </row>
    <row r="83" spans="1:57" s="2" customFormat="1" x14ac:dyDescent="0.25">
      <c r="A83" s="20"/>
      <c r="B83" s="1"/>
      <c r="C83" s="1"/>
      <c r="D83" s="1"/>
      <c r="F83" s="1"/>
      <c r="G83" s="1"/>
      <c r="H83" s="1"/>
      <c r="I83" s="6"/>
      <c r="J83" s="1"/>
      <c r="K83" s="1"/>
      <c r="L83" s="1"/>
      <c r="M83" s="6"/>
      <c r="N83" s="1"/>
      <c r="O83" s="1"/>
      <c r="P83" s="1"/>
      <c r="Q83" s="6"/>
      <c r="R83" s="1"/>
      <c r="S83" s="1"/>
      <c r="T83" s="1"/>
      <c r="U83" s="6"/>
      <c r="V83" s="1"/>
      <c r="W83" s="1"/>
      <c r="X83" s="1"/>
      <c r="Y83" s="6"/>
      <c r="Z83" s="1"/>
      <c r="AA83" s="1"/>
      <c r="AB83" s="1"/>
      <c r="AC83" s="6"/>
      <c r="AD83" s="1"/>
      <c r="AE83" s="1"/>
      <c r="AF83" s="1"/>
      <c r="AG83" s="6"/>
      <c r="AH83" s="1"/>
      <c r="AI83" s="1"/>
      <c r="AJ83" s="1"/>
      <c r="AK83" s="6"/>
      <c r="AL83" s="1"/>
      <c r="AM83" s="1"/>
      <c r="AN83" s="1"/>
      <c r="AO83" s="6"/>
      <c r="AP83" s="1"/>
      <c r="AQ83" s="1"/>
      <c r="AR83" s="1"/>
      <c r="AS83" s="6"/>
      <c r="AT83" s="1"/>
      <c r="AU83" s="1"/>
      <c r="AV83" s="1"/>
      <c r="AW83" s="6"/>
      <c r="AX83" s="1"/>
      <c r="AY83" s="1"/>
      <c r="AZ83" s="1"/>
      <c r="BA83" s="6"/>
      <c r="BB83" s="1"/>
      <c r="BC83" s="1"/>
      <c r="BD83" s="1"/>
      <c r="BE83" s="6"/>
    </row>
    <row r="84" spans="1:57" s="2" customFormat="1" ht="15" x14ac:dyDescent="0.25">
      <c r="A84" s="20"/>
      <c r="B84" s="1"/>
      <c r="C84" s="1"/>
      <c r="D84"/>
      <c r="F84" s="1"/>
      <c r="G84" s="1"/>
      <c r="H84" s="1"/>
      <c r="I84" s="6"/>
      <c r="J84" s="1"/>
      <c r="K84" s="1"/>
      <c r="L84" s="1"/>
      <c r="M84" s="6"/>
      <c r="N84" s="1"/>
      <c r="O84" s="1"/>
      <c r="P84" s="1"/>
      <c r="Q84" s="6"/>
      <c r="R84" s="1"/>
      <c r="S84" s="1"/>
      <c r="T84" s="1"/>
      <c r="U84" s="6"/>
      <c r="V84" s="1"/>
      <c r="W84" s="1"/>
      <c r="X84" s="1"/>
      <c r="Y84" s="6"/>
      <c r="Z84" s="1"/>
      <c r="AA84" s="1"/>
      <c r="AB84" s="1"/>
      <c r="AC84" s="6"/>
      <c r="AD84" s="1"/>
      <c r="AE84" s="1"/>
      <c r="AF84" s="1"/>
      <c r="AG84" s="6"/>
      <c r="AH84" s="1"/>
      <c r="AI84" s="1"/>
      <c r="AJ84" s="1"/>
      <c r="AK84" s="6"/>
      <c r="AL84" s="1"/>
      <c r="AM84" s="1"/>
      <c r="AN84" s="1"/>
      <c r="AO84" s="6"/>
      <c r="AP84" s="1"/>
      <c r="AQ84" s="1"/>
      <c r="AR84" s="1"/>
      <c r="AS84" s="6"/>
      <c r="AT84" s="1"/>
      <c r="AU84" s="1"/>
      <c r="AV84" s="1"/>
      <c r="AW84" s="6"/>
      <c r="AX84" s="1"/>
      <c r="AY84" s="1"/>
      <c r="AZ84" s="1"/>
      <c r="BA84" s="6"/>
      <c r="BB84" s="1"/>
      <c r="BC84" s="1"/>
      <c r="BD84" s="1"/>
      <c r="BE84" s="6"/>
    </row>
    <row r="85" spans="1:57" s="2" customFormat="1" ht="15" x14ac:dyDescent="0.25">
      <c r="A85" s="20"/>
      <c r="B85" s="1"/>
      <c r="C85" s="1"/>
      <c r="D85"/>
      <c r="F85" s="1"/>
      <c r="G85" s="1"/>
      <c r="H85" s="1"/>
      <c r="I85" s="6"/>
      <c r="J85" s="1"/>
      <c r="K85" s="1"/>
      <c r="L85" s="1"/>
      <c r="M85" s="6"/>
      <c r="N85" s="1"/>
      <c r="O85" s="1"/>
      <c r="P85" s="1"/>
      <c r="Q85" s="6"/>
      <c r="R85" s="1"/>
      <c r="S85" s="1"/>
      <c r="T85" s="1"/>
      <c r="U85" s="6"/>
      <c r="V85" s="1"/>
      <c r="W85" s="1"/>
      <c r="X85" s="1"/>
      <c r="Y85" s="6"/>
      <c r="Z85" s="1"/>
      <c r="AA85" s="1"/>
      <c r="AB85" s="1"/>
      <c r="AC85" s="6"/>
      <c r="AD85" s="1"/>
      <c r="AE85" s="1"/>
      <c r="AF85" s="1"/>
      <c r="AG85" s="6"/>
      <c r="AH85" s="1"/>
      <c r="AI85" s="1"/>
      <c r="AJ85" s="1"/>
      <c r="AK85" s="6"/>
      <c r="AL85" s="1"/>
      <c r="AM85" s="1"/>
      <c r="AN85" s="1"/>
      <c r="AO85" s="6"/>
      <c r="AP85" s="1"/>
      <c r="AQ85" s="1"/>
      <c r="AR85" s="1"/>
      <c r="AS85" s="6"/>
      <c r="AT85" s="1"/>
      <c r="AU85" s="1"/>
      <c r="AV85" s="1"/>
      <c r="AW85" s="6"/>
      <c r="AX85" s="1"/>
      <c r="AY85" s="1"/>
      <c r="AZ85" s="1"/>
      <c r="BA85" s="6"/>
      <c r="BB85" s="1"/>
      <c r="BC85" s="1"/>
      <c r="BD85" s="1"/>
      <c r="BE85" s="6"/>
    </row>
    <row r="86" spans="1:57" s="2" customFormat="1" ht="15" x14ac:dyDescent="0.25">
      <c r="A86" s="20"/>
      <c r="B86" s="1"/>
      <c r="C86" s="1"/>
      <c r="D86"/>
      <c r="F86" s="1"/>
      <c r="G86" s="1"/>
      <c r="H86" s="1"/>
      <c r="I86" s="6"/>
      <c r="J86" s="1"/>
      <c r="K86" s="1"/>
      <c r="L86" s="1"/>
      <c r="M86" s="6"/>
      <c r="N86" s="1"/>
      <c r="O86" s="1"/>
      <c r="P86" s="1"/>
      <c r="Q86" s="6"/>
      <c r="R86" s="1"/>
      <c r="S86" s="1"/>
      <c r="T86" s="1"/>
      <c r="U86" s="6"/>
      <c r="V86" s="1"/>
      <c r="W86" s="1"/>
      <c r="X86" s="1"/>
      <c r="Y86" s="6"/>
      <c r="Z86" s="1"/>
      <c r="AA86" s="1"/>
      <c r="AB86" s="1"/>
      <c r="AC86" s="6"/>
      <c r="AD86" s="1"/>
      <c r="AE86" s="1"/>
      <c r="AF86" s="1"/>
      <c r="AG86" s="6"/>
      <c r="AH86" s="1"/>
      <c r="AI86" s="1"/>
      <c r="AJ86" s="1"/>
      <c r="AK86" s="6"/>
      <c r="AL86" s="1"/>
      <c r="AM86" s="1"/>
      <c r="AN86" s="1"/>
      <c r="AO86" s="6"/>
      <c r="AP86" s="1"/>
      <c r="AQ86" s="1"/>
      <c r="AR86" s="1"/>
      <c r="AS86" s="6"/>
      <c r="AT86" s="1"/>
      <c r="AU86" s="1"/>
      <c r="AV86" s="1"/>
      <c r="AW86" s="6"/>
      <c r="AX86" s="1"/>
      <c r="AY86" s="1"/>
      <c r="AZ86" s="1"/>
      <c r="BA86" s="6"/>
      <c r="BB86" s="1"/>
      <c r="BC86" s="1"/>
      <c r="BD86" s="1"/>
      <c r="BE86" s="6"/>
    </row>
    <row r="87" spans="1:57" s="2" customFormat="1" ht="15" x14ac:dyDescent="0.25">
      <c r="A87" s="20"/>
      <c r="B87" s="1"/>
      <c r="C87" s="1"/>
      <c r="D87"/>
      <c r="F87" s="1"/>
      <c r="G87" s="1"/>
      <c r="H87" s="1"/>
      <c r="I87" s="6"/>
      <c r="J87" s="1"/>
      <c r="K87" s="1"/>
      <c r="L87" s="1"/>
      <c r="M87" s="6"/>
      <c r="N87" s="1"/>
      <c r="O87" s="1"/>
      <c r="P87" s="1"/>
      <c r="Q87" s="6"/>
      <c r="R87" s="1"/>
      <c r="S87" s="1"/>
      <c r="T87" s="1"/>
      <c r="U87" s="6"/>
      <c r="V87" s="1"/>
      <c r="W87" s="1"/>
      <c r="X87" s="1"/>
      <c r="Y87" s="6"/>
      <c r="Z87" s="1"/>
      <c r="AA87" s="1"/>
      <c r="AB87" s="1"/>
      <c r="AC87" s="6"/>
      <c r="AD87" s="1"/>
      <c r="AE87" s="1"/>
      <c r="AF87" s="1"/>
      <c r="AG87" s="6"/>
      <c r="AH87" s="1"/>
      <c r="AI87" s="1"/>
      <c r="AJ87" s="1"/>
      <c r="AK87" s="6"/>
      <c r="AL87" s="1"/>
      <c r="AM87" s="1"/>
      <c r="AN87" s="1"/>
      <c r="AO87" s="6"/>
      <c r="AP87" s="1"/>
      <c r="AQ87" s="1"/>
      <c r="AR87" s="1"/>
      <c r="AS87" s="6"/>
      <c r="AT87" s="1"/>
      <c r="AU87" s="1"/>
      <c r="AV87" s="1"/>
      <c r="AW87" s="6"/>
      <c r="AX87" s="1"/>
      <c r="AY87" s="1"/>
      <c r="AZ87" s="1"/>
      <c r="BA87" s="6"/>
      <c r="BB87" s="1"/>
      <c r="BC87" s="1"/>
      <c r="BD87" s="1"/>
      <c r="BE87" s="6"/>
    </row>
  </sheetData>
  <dataValidations count="1">
    <dataValidation type="list" errorStyle="information" allowBlank="1" showInputMessage="1" showErrorMessage="1" sqref="A4:A71" xr:uid="{FF0E6D44-063F-41D5-BCDF-8941B14C2454}">
      <formula1>"выручка,себестоимость,расходы,прочие доходы,прочие расходы,налог на прибыль,не учитывать,прибыль 1уровень,прибыль 2уровень,прибыль 3уровень,прибыль 4уровень"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DE30-56C1-4E73-B284-FB2B19E54A2A}">
  <sheetPr>
    <tabColor theme="0" tint="-0.249977111117893"/>
  </sheetPr>
  <dimension ref="A1:J1386"/>
  <sheetViews>
    <sheetView zoomScale="85" zoomScaleNormal="85" workbookViewId="0">
      <selection activeCell="F45" sqref="F45"/>
    </sheetView>
  </sheetViews>
  <sheetFormatPr defaultRowHeight="15" x14ac:dyDescent="0.25"/>
  <cols>
    <col min="1" max="1" width="10.28515625" bestFit="1" customWidth="1"/>
    <col min="2" max="2" width="6.85546875" bestFit="1" customWidth="1"/>
    <col min="3" max="3" width="18.42578125" bestFit="1" customWidth="1"/>
    <col min="4" max="4" width="29.85546875" bestFit="1" customWidth="1"/>
    <col min="5" max="5" width="17.5703125" bestFit="1" customWidth="1"/>
    <col min="6" max="6" width="36.7109375" bestFit="1" customWidth="1"/>
    <col min="7" max="7" width="16.5703125" bestFit="1" customWidth="1"/>
    <col min="8" max="8" width="22.140625" bestFit="1" customWidth="1"/>
    <col min="9" max="9" width="7" bestFit="1" customWidth="1"/>
    <col min="10" max="10" width="12.42578125" bestFit="1" customWidth="1"/>
  </cols>
  <sheetData>
    <row r="1" spans="1:10" x14ac:dyDescent="0.25">
      <c r="A1" t="s">
        <v>171</v>
      </c>
      <c r="B1" t="s">
        <v>172</v>
      </c>
      <c r="C1" t="s">
        <v>117</v>
      </c>
      <c r="D1" t="s">
        <v>173</v>
      </c>
      <c r="E1" t="s">
        <v>179</v>
      </c>
      <c r="F1" t="s">
        <v>174</v>
      </c>
      <c r="G1" t="s">
        <v>180</v>
      </c>
      <c r="H1" t="s">
        <v>175</v>
      </c>
      <c r="I1" t="s">
        <v>176</v>
      </c>
      <c r="J1" t="s">
        <v>177</v>
      </c>
    </row>
    <row r="2" spans="1:10" x14ac:dyDescent="0.25">
      <c r="A2" s="23">
        <v>42736</v>
      </c>
      <c r="B2" s="24" t="s">
        <v>103</v>
      </c>
      <c r="C2" s="24" t="s">
        <v>118</v>
      </c>
      <c r="D2" s="24" t="s">
        <v>0</v>
      </c>
      <c r="E2" s="24" t="s">
        <v>181</v>
      </c>
      <c r="F2" s="24" t="s">
        <v>25</v>
      </c>
      <c r="G2" s="24" t="s">
        <v>178</v>
      </c>
      <c r="H2" s="24" t="s">
        <v>178</v>
      </c>
      <c r="I2" s="24" t="s">
        <v>129</v>
      </c>
      <c r="J2" s="27">
        <v>46910000</v>
      </c>
    </row>
    <row r="3" spans="1:10" x14ac:dyDescent="0.25">
      <c r="A3" s="23">
        <v>42736</v>
      </c>
      <c r="B3" s="24" t="s">
        <v>103</v>
      </c>
      <c r="C3" s="24" t="s">
        <v>118</v>
      </c>
      <c r="D3" s="24" t="s">
        <v>0</v>
      </c>
      <c r="E3" s="24" t="s">
        <v>178</v>
      </c>
      <c r="F3" s="24" t="s">
        <v>19</v>
      </c>
      <c r="G3" s="24" t="s">
        <v>182</v>
      </c>
      <c r="H3" s="24" t="s">
        <v>178</v>
      </c>
      <c r="I3" s="24" t="s">
        <v>47</v>
      </c>
      <c r="J3" s="27">
        <v>46250000</v>
      </c>
    </row>
    <row r="4" spans="1:10" x14ac:dyDescent="0.25">
      <c r="A4" s="23">
        <v>42736</v>
      </c>
      <c r="B4" s="24" t="s">
        <v>103</v>
      </c>
      <c r="C4" s="24" t="s">
        <v>118</v>
      </c>
      <c r="D4" s="24" t="s">
        <v>0</v>
      </c>
      <c r="E4" s="24" t="s">
        <v>178</v>
      </c>
      <c r="F4" s="24" t="s">
        <v>19</v>
      </c>
      <c r="G4" s="24" t="s">
        <v>178</v>
      </c>
      <c r="H4" s="24" t="s">
        <v>21</v>
      </c>
      <c r="I4" s="24" t="s">
        <v>78</v>
      </c>
      <c r="J4" s="27">
        <v>17500000</v>
      </c>
    </row>
    <row r="5" spans="1:10" x14ac:dyDescent="0.25">
      <c r="A5" s="23">
        <v>42736</v>
      </c>
      <c r="B5" s="24" t="s">
        <v>103</v>
      </c>
      <c r="C5" s="24" t="s">
        <v>118</v>
      </c>
      <c r="D5" s="24" t="s">
        <v>0</v>
      </c>
      <c r="E5" s="24" t="s">
        <v>178</v>
      </c>
      <c r="F5" s="24" t="s">
        <v>19</v>
      </c>
      <c r="G5" s="24" t="s">
        <v>178</v>
      </c>
      <c r="H5" s="24" t="s">
        <v>22</v>
      </c>
      <c r="I5" s="24" t="s">
        <v>79</v>
      </c>
      <c r="J5" s="27">
        <v>18750000</v>
      </c>
    </row>
    <row r="6" spans="1:10" x14ac:dyDescent="0.25">
      <c r="A6" s="23">
        <v>42736</v>
      </c>
      <c r="B6" s="24" t="s">
        <v>103</v>
      </c>
      <c r="C6" s="24" t="s">
        <v>118</v>
      </c>
      <c r="D6" s="24" t="s">
        <v>0</v>
      </c>
      <c r="E6" s="24" t="s">
        <v>178</v>
      </c>
      <c r="F6" s="24" t="s">
        <v>19</v>
      </c>
      <c r="G6" s="24" t="s">
        <v>178</v>
      </c>
      <c r="H6" s="24" t="s">
        <v>20</v>
      </c>
      <c r="I6" s="24" t="s">
        <v>80</v>
      </c>
      <c r="J6" s="27">
        <v>10000000</v>
      </c>
    </row>
    <row r="7" spans="1:10" x14ac:dyDescent="0.25">
      <c r="A7" s="23">
        <v>42736</v>
      </c>
      <c r="B7" s="24" t="s">
        <v>103</v>
      </c>
      <c r="C7" s="24" t="s">
        <v>118</v>
      </c>
      <c r="D7" s="24" t="s">
        <v>0</v>
      </c>
      <c r="E7" s="24" t="s">
        <v>178</v>
      </c>
      <c r="F7" s="24" t="s">
        <v>23</v>
      </c>
      <c r="G7" s="24" t="s">
        <v>182</v>
      </c>
      <c r="H7" s="24" t="s">
        <v>178</v>
      </c>
      <c r="I7" s="24" t="s">
        <v>48</v>
      </c>
      <c r="J7" s="27">
        <v>660000</v>
      </c>
    </row>
    <row r="8" spans="1:10" x14ac:dyDescent="0.25">
      <c r="A8" s="23">
        <v>42736</v>
      </c>
      <c r="B8" s="24" t="s">
        <v>103</v>
      </c>
      <c r="C8" s="24" t="s">
        <v>118</v>
      </c>
      <c r="D8" s="24" t="s">
        <v>0</v>
      </c>
      <c r="E8" s="24" t="s">
        <v>178</v>
      </c>
      <c r="F8" s="24" t="s">
        <v>23</v>
      </c>
      <c r="G8" s="24" t="s">
        <v>178</v>
      </c>
      <c r="H8" s="24" t="s">
        <v>201</v>
      </c>
      <c r="I8" s="24" t="s">
        <v>81</v>
      </c>
      <c r="J8" s="27">
        <v>577500</v>
      </c>
    </row>
    <row r="9" spans="1:10" x14ac:dyDescent="0.25">
      <c r="A9" s="23">
        <v>42736</v>
      </c>
      <c r="B9" s="24" t="s">
        <v>103</v>
      </c>
      <c r="C9" s="24" t="s">
        <v>118</v>
      </c>
      <c r="D9" s="24" t="s">
        <v>0</v>
      </c>
      <c r="E9" s="24" t="s">
        <v>178</v>
      </c>
      <c r="F9" s="24" t="s">
        <v>23</v>
      </c>
      <c r="G9" s="24" t="s">
        <v>178</v>
      </c>
      <c r="H9" s="24" t="s">
        <v>202</v>
      </c>
      <c r="I9" s="24" t="s">
        <v>82</v>
      </c>
      <c r="J9" s="27">
        <v>82500</v>
      </c>
    </row>
    <row r="10" spans="1:10" x14ac:dyDescent="0.25">
      <c r="A10" s="23">
        <v>42736</v>
      </c>
      <c r="B10" s="24" t="s">
        <v>103</v>
      </c>
      <c r="C10" s="24" t="s">
        <v>119</v>
      </c>
      <c r="D10" s="24" t="s">
        <v>1</v>
      </c>
      <c r="E10" s="24" t="s">
        <v>181</v>
      </c>
      <c r="F10" s="24" t="s">
        <v>23</v>
      </c>
      <c r="G10" s="24" t="s">
        <v>178</v>
      </c>
      <c r="H10" s="24" t="s">
        <v>178</v>
      </c>
      <c r="I10" s="24" t="s">
        <v>49</v>
      </c>
      <c r="J10" s="27">
        <v>30873675.000000004</v>
      </c>
    </row>
    <row r="11" spans="1:10" x14ac:dyDescent="0.25">
      <c r="A11" s="23">
        <v>42736</v>
      </c>
      <c r="B11" s="24" t="s">
        <v>103</v>
      </c>
      <c r="C11" s="24" t="s">
        <v>119</v>
      </c>
      <c r="D11" s="24" t="s">
        <v>1</v>
      </c>
      <c r="E11" s="24" t="s">
        <v>178</v>
      </c>
      <c r="F11" s="24" t="s">
        <v>19</v>
      </c>
      <c r="G11" s="24" t="s">
        <v>182</v>
      </c>
      <c r="H11" s="24" t="s">
        <v>178</v>
      </c>
      <c r="I11" s="24" t="s">
        <v>50</v>
      </c>
      <c r="J11" s="27">
        <v>30515625.000000004</v>
      </c>
    </row>
    <row r="12" spans="1:10" x14ac:dyDescent="0.25">
      <c r="A12" s="23">
        <v>42736</v>
      </c>
      <c r="B12" s="24" t="s">
        <v>103</v>
      </c>
      <c r="C12" s="24" t="s">
        <v>119</v>
      </c>
      <c r="D12" s="24" t="s">
        <v>1</v>
      </c>
      <c r="E12" s="24" t="s">
        <v>178</v>
      </c>
      <c r="F12" s="24" t="s">
        <v>19</v>
      </c>
      <c r="G12" s="24" t="s">
        <v>178</v>
      </c>
      <c r="H12" s="24" t="s">
        <v>21</v>
      </c>
      <c r="I12" s="24" t="s">
        <v>83</v>
      </c>
      <c r="J12" s="27">
        <v>11943750.000000002</v>
      </c>
    </row>
    <row r="13" spans="1:10" x14ac:dyDescent="0.25">
      <c r="A13" s="23">
        <v>42736</v>
      </c>
      <c r="B13" s="24" t="s">
        <v>103</v>
      </c>
      <c r="C13" s="24" t="s">
        <v>119</v>
      </c>
      <c r="D13" s="24" t="s">
        <v>1</v>
      </c>
      <c r="E13" s="24" t="s">
        <v>178</v>
      </c>
      <c r="F13" s="24" t="s">
        <v>19</v>
      </c>
      <c r="G13" s="24" t="s">
        <v>178</v>
      </c>
      <c r="H13" s="24" t="s">
        <v>22</v>
      </c>
      <c r="I13" s="24" t="s">
        <v>84</v>
      </c>
      <c r="J13" s="27">
        <v>12796875.000000002</v>
      </c>
    </row>
    <row r="14" spans="1:10" x14ac:dyDescent="0.25">
      <c r="A14" s="23">
        <v>42736</v>
      </c>
      <c r="B14" s="24" t="s">
        <v>103</v>
      </c>
      <c r="C14" s="24" t="s">
        <v>119</v>
      </c>
      <c r="D14" s="24" t="s">
        <v>1</v>
      </c>
      <c r="E14" s="24" t="s">
        <v>178</v>
      </c>
      <c r="F14" s="24" t="s">
        <v>19</v>
      </c>
      <c r="G14" s="24" t="s">
        <v>178</v>
      </c>
      <c r="H14" s="24" t="s">
        <v>20</v>
      </c>
      <c r="I14" s="24" t="s">
        <v>85</v>
      </c>
      <c r="J14" s="27">
        <v>5775000.0000000009</v>
      </c>
    </row>
    <row r="15" spans="1:10" x14ac:dyDescent="0.25">
      <c r="A15" s="23">
        <v>42736</v>
      </c>
      <c r="B15" s="24" t="s">
        <v>103</v>
      </c>
      <c r="C15" s="24" t="s">
        <v>119</v>
      </c>
      <c r="D15" s="24" t="s">
        <v>1</v>
      </c>
      <c r="E15" s="24" t="s">
        <v>178</v>
      </c>
      <c r="F15" s="24" t="s">
        <v>23</v>
      </c>
      <c r="G15" s="24" t="s">
        <v>182</v>
      </c>
      <c r="H15" s="24" t="s">
        <v>178</v>
      </c>
      <c r="I15" s="24" t="s">
        <v>51</v>
      </c>
      <c r="J15" s="27">
        <v>358050</v>
      </c>
    </row>
    <row r="16" spans="1:10" x14ac:dyDescent="0.25">
      <c r="A16" s="23">
        <v>42736</v>
      </c>
      <c r="B16" s="24" t="s">
        <v>103</v>
      </c>
      <c r="C16" s="24" t="s">
        <v>119</v>
      </c>
      <c r="D16" s="24" t="s">
        <v>1</v>
      </c>
      <c r="E16" s="24" t="s">
        <v>178</v>
      </c>
      <c r="F16" s="24" t="s">
        <v>23</v>
      </c>
      <c r="G16" s="24" t="s">
        <v>178</v>
      </c>
      <c r="H16" s="24" t="s">
        <v>201</v>
      </c>
      <c r="I16" s="24" t="s">
        <v>86</v>
      </c>
      <c r="J16" s="27">
        <v>288750</v>
      </c>
    </row>
    <row r="17" spans="1:10" x14ac:dyDescent="0.25">
      <c r="A17" s="23">
        <v>42736</v>
      </c>
      <c r="B17" s="24" t="s">
        <v>103</v>
      </c>
      <c r="C17" s="24" t="s">
        <v>119</v>
      </c>
      <c r="D17" s="24" t="s">
        <v>1</v>
      </c>
      <c r="E17" s="24" t="s">
        <v>178</v>
      </c>
      <c r="F17" s="24" t="s">
        <v>23</v>
      </c>
      <c r="G17" s="24" t="s">
        <v>178</v>
      </c>
      <c r="H17" s="24" t="s">
        <v>202</v>
      </c>
      <c r="I17" s="24" t="s">
        <v>87</v>
      </c>
      <c r="J17" s="27">
        <v>69300</v>
      </c>
    </row>
    <row r="18" spans="1:10" x14ac:dyDescent="0.25">
      <c r="A18" s="23">
        <v>42736</v>
      </c>
      <c r="B18" s="24" t="s">
        <v>103</v>
      </c>
      <c r="C18" s="24" t="s">
        <v>183</v>
      </c>
      <c r="D18" s="24" t="s">
        <v>208</v>
      </c>
      <c r="E18" s="24" t="s">
        <v>181</v>
      </c>
      <c r="F18" s="24" t="s">
        <v>23</v>
      </c>
      <c r="G18" s="24" t="s">
        <v>178</v>
      </c>
      <c r="H18" s="24" t="s">
        <v>178</v>
      </c>
      <c r="I18" s="24" t="s">
        <v>52</v>
      </c>
      <c r="J18" s="27">
        <v>16036324.999999996</v>
      </c>
    </row>
    <row r="19" spans="1:10" x14ac:dyDescent="0.25">
      <c r="A19" s="23">
        <v>42736</v>
      </c>
      <c r="B19" s="24" t="s">
        <v>103</v>
      </c>
      <c r="C19" s="24" t="s">
        <v>183</v>
      </c>
      <c r="D19" s="24" t="s">
        <v>208</v>
      </c>
      <c r="E19" s="24" t="s">
        <v>178</v>
      </c>
      <c r="F19" s="24" t="s">
        <v>19</v>
      </c>
      <c r="G19" s="24" t="s">
        <v>182</v>
      </c>
      <c r="H19" s="24" t="s">
        <v>178</v>
      </c>
      <c r="I19" s="24" t="s">
        <v>53</v>
      </c>
      <c r="J19" s="27">
        <v>15734374.999999996</v>
      </c>
    </row>
    <row r="20" spans="1:10" x14ac:dyDescent="0.25">
      <c r="A20" s="23">
        <v>42736</v>
      </c>
      <c r="B20" s="24" t="s">
        <v>103</v>
      </c>
      <c r="C20" s="24" t="s">
        <v>183</v>
      </c>
      <c r="D20" s="24" t="s">
        <v>208</v>
      </c>
      <c r="E20" s="24" t="s">
        <v>178</v>
      </c>
      <c r="F20" s="24" t="s">
        <v>19</v>
      </c>
      <c r="G20" s="24" t="s">
        <v>178</v>
      </c>
      <c r="H20" s="24" t="s">
        <v>21</v>
      </c>
      <c r="I20" s="24" t="s">
        <v>88</v>
      </c>
      <c r="J20" s="27">
        <v>5556249.9999999981</v>
      </c>
    </row>
    <row r="21" spans="1:10" x14ac:dyDescent="0.25">
      <c r="A21" s="23">
        <v>42736</v>
      </c>
      <c r="B21" s="24" t="s">
        <v>103</v>
      </c>
      <c r="C21" s="24" t="s">
        <v>183</v>
      </c>
      <c r="D21" s="24" t="s">
        <v>208</v>
      </c>
      <c r="E21" s="24" t="s">
        <v>178</v>
      </c>
      <c r="F21" s="24" t="s">
        <v>19</v>
      </c>
      <c r="G21" s="24" t="s">
        <v>178</v>
      </c>
      <c r="H21" s="24" t="s">
        <v>22</v>
      </c>
      <c r="I21" s="24" t="s">
        <v>89</v>
      </c>
      <c r="J21" s="27">
        <v>5953124.9999999981</v>
      </c>
    </row>
    <row r="22" spans="1:10" x14ac:dyDescent="0.25">
      <c r="A22" s="23">
        <v>42736</v>
      </c>
      <c r="B22" s="24" t="s">
        <v>103</v>
      </c>
      <c r="C22" s="24" t="s">
        <v>183</v>
      </c>
      <c r="D22" s="24" t="s">
        <v>208</v>
      </c>
      <c r="E22" s="24" t="s">
        <v>178</v>
      </c>
      <c r="F22" s="24" t="s">
        <v>19</v>
      </c>
      <c r="G22" s="24" t="s">
        <v>178</v>
      </c>
      <c r="H22" s="24" t="s">
        <v>20</v>
      </c>
      <c r="I22" s="24" t="s">
        <v>90</v>
      </c>
      <c r="J22" s="27">
        <v>4224999.9999999991</v>
      </c>
    </row>
    <row r="23" spans="1:10" x14ac:dyDescent="0.25">
      <c r="A23" s="23">
        <v>42736</v>
      </c>
      <c r="B23" s="24" t="s">
        <v>103</v>
      </c>
      <c r="C23" s="24" t="s">
        <v>183</v>
      </c>
      <c r="D23" s="24" t="s">
        <v>208</v>
      </c>
      <c r="E23" s="24" t="s">
        <v>178</v>
      </c>
      <c r="F23" s="24" t="s">
        <v>23</v>
      </c>
      <c r="G23" s="24" t="s">
        <v>182</v>
      </c>
      <c r="H23" s="24" t="s">
        <v>178</v>
      </c>
      <c r="I23" s="24" t="s">
        <v>54</v>
      </c>
      <c r="J23" s="27">
        <v>301950</v>
      </c>
    </row>
    <row r="24" spans="1:10" x14ac:dyDescent="0.25">
      <c r="A24" s="23">
        <v>42736</v>
      </c>
      <c r="B24" s="24" t="s">
        <v>103</v>
      </c>
      <c r="C24" s="24" t="s">
        <v>183</v>
      </c>
      <c r="D24" s="24" t="s">
        <v>208</v>
      </c>
      <c r="E24" s="24" t="s">
        <v>178</v>
      </c>
      <c r="F24" s="24" t="s">
        <v>23</v>
      </c>
      <c r="G24" s="24" t="s">
        <v>178</v>
      </c>
      <c r="H24" s="24" t="s">
        <v>201</v>
      </c>
      <c r="I24" s="24" t="s">
        <v>92</v>
      </c>
      <c r="J24" s="27">
        <v>288750</v>
      </c>
    </row>
    <row r="25" spans="1:10" x14ac:dyDescent="0.25">
      <c r="A25" s="23">
        <v>42736</v>
      </c>
      <c r="B25" s="24" t="s">
        <v>103</v>
      </c>
      <c r="C25" s="24" t="s">
        <v>183</v>
      </c>
      <c r="D25" s="24" t="s">
        <v>208</v>
      </c>
      <c r="E25" s="24" t="s">
        <v>178</v>
      </c>
      <c r="F25" s="24" t="s">
        <v>23</v>
      </c>
      <c r="G25" s="24" t="s">
        <v>178</v>
      </c>
      <c r="H25" s="24" t="s">
        <v>202</v>
      </c>
      <c r="I25" s="24" t="s">
        <v>91</v>
      </c>
      <c r="J25" s="27">
        <v>13200</v>
      </c>
    </row>
    <row r="26" spans="1:10" x14ac:dyDescent="0.25">
      <c r="A26" s="23">
        <v>42736</v>
      </c>
      <c r="B26" s="24" t="s">
        <v>103</v>
      </c>
      <c r="C26" s="24" t="s">
        <v>120</v>
      </c>
      <c r="D26" s="24" t="s">
        <v>14</v>
      </c>
      <c r="E26" s="24" t="s">
        <v>181</v>
      </c>
      <c r="F26" s="24" t="s">
        <v>23</v>
      </c>
      <c r="G26" s="24" t="s">
        <v>178</v>
      </c>
      <c r="H26" s="24" t="s">
        <v>178</v>
      </c>
      <c r="I26" s="24" t="s">
        <v>55</v>
      </c>
      <c r="J26" s="27">
        <v>792767</v>
      </c>
    </row>
    <row r="27" spans="1:10" x14ac:dyDescent="0.25">
      <c r="A27" s="23">
        <v>42736</v>
      </c>
      <c r="B27" s="24" t="s">
        <v>103</v>
      </c>
      <c r="C27" s="24" t="s">
        <v>120</v>
      </c>
      <c r="D27" s="24" t="s">
        <v>14</v>
      </c>
      <c r="E27" s="24" t="s">
        <v>178</v>
      </c>
      <c r="F27" s="24" t="s">
        <v>203</v>
      </c>
      <c r="G27" s="24" t="s">
        <v>182</v>
      </c>
      <c r="H27" s="24" t="s">
        <v>178</v>
      </c>
      <c r="I27" s="24" t="s">
        <v>56</v>
      </c>
      <c r="J27" s="27">
        <v>150000</v>
      </c>
    </row>
    <row r="28" spans="1:10" x14ac:dyDescent="0.25">
      <c r="A28" s="23">
        <v>42736</v>
      </c>
      <c r="B28" s="24" t="s">
        <v>103</v>
      </c>
      <c r="C28" s="24" t="s">
        <v>120</v>
      </c>
      <c r="D28" s="24" t="s">
        <v>14</v>
      </c>
      <c r="E28" s="24" t="s">
        <v>178</v>
      </c>
      <c r="F28" s="24" t="s">
        <v>32</v>
      </c>
      <c r="G28" s="24" t="s">
        <v>182</v>
      </c>
      <c r="H28" s="24" t="s">
        <v>178</v>
      </c>
      <c r="I28" s="24" t="s">
        <v>57</v>
      </c>
      <c r="J28" s="27">
        <v>457600</v>
      </c>
    </row>
    <row r="29" spans="1:10" x14ac:dyDescent="0.25">
      <c r="A29" s="23">
        <v>42736</v>
      </c>
      <c r="B29" s="24" t="s">
        <v>103</v>
      </c>
      <c r="C29" s="24" t="s">
        <v>120</v>
      </c>
      <c r="D29" s="24" t="s">
        <v>14</v>
      </c>
      <c r="E29" s="24" t="s">
        <v>178</v>
      </c>
      <c r="F29" s="24" t="s">
        <v>32</v>
      </c>
      <c r="G29" s="24" t="s">
        <v>178</v>
      </c>
      <c r="H29" s="24" t="s">
        <v>37</v>
      </c>
      <c r="I29" s="24" t="s">
        <v>93</v>
      </c>
      <c r="J29" s="27">
        <v>320000</v>
      </c>
    </row>
    <row r="30" spans="1:10" x14ac:dyDescent="0.25">
      <c r="A30" s="23">
        <v>42736</v>
      </c>
      <c r="B30" s="24" t="s">
        <v>103</v>
      </c>
      <c r="C30" s="24" t="s">
        <v>120</v>
      </c>
      <c r="D30" s="24" t="s">
        <v>14</v>
      </c>
      <c r="E30" s="24" t="s">
        <v>178</v>
      </c>
      <c r="F30" s="24" t="s">
        <v>32</v>
      </c>
      <c r="G30" s="24" t="s">
        <v>178</v>
      </c>
      <c r="H30" s="24" t="s">
        <v>38</v>
      </c>
      <c r="I30" s="24" t="s">
        <v>94</v>
      </c>
      <c r="J30" s="27">
        <v>32000</v>
      </c>
    </row>
    <row r="31" spans="1:10" x14ac:dyDescent="0.25">
      <c r="A31" s="23">
        <v>42736</v>
      </c>
      <c r="B31" s="24" t="s">
        <v>103</v>
      </c>
      <c r="C31" s="24" t="s">
        <v>120</v>
      </c>
      <c r="D31" s="24" t="s">
        <v>14</v>
      </c>
      <c r="E31" s="24" t="s">
        <v>178</v>
      </c>
      <c r="F31" s="24" t="s">
        <v>32</v>
      </c>
      <c r="G31" s="24" t="s">
        <v>178</v>
      </c>
      <c r="H31" s="24" t="s">
        <v>39</v>
      </c>
      <c r="I31" s="24" t="s">
        <v>94</v>
      </c>
      <c r="J31" s="27">
        <v>105600</v>
      </c>
    </row>
    <row r="32" spans="1:10" x14ac:dyDescent="0.25">
      <c r="A32" s="23">
        <v>42736</v>
      </c>
      <c r="B32" s="24" t="s">
        <v>103</v>
      </c>
      <c r="C32" s="24" t="s">
        <v>120</v>
      </c>
      <c r="D32" s="24" t="s">
        <v>14</v>
      </c>
      <c r="E32" s="24" t="s">
        <v>178</v>
      </c>
      <c r="F32" s="24" t="s">
        <v>15</v>
      </c>
      <c r="G32" s="24" t="s">
        <v>182</v>
      </c>
      <c r="H32" s="24" t="s">
        <v>178</v>
      </c>
      <c r="I32" s="24" t="s">
        <v>58</v>
      </c>
      <c r="J32" s="27">
        <v>99107</v>
      </c>
    </row>
    <row r="33" spans="1:10" x14ac:dyDescent="0.25">
      <c r="A33" s="23">
        <v>42736</v>
      </c>
      <c r="B33" s="24" t="s">
        <v>103</v>
      </c>
      <c r="C33" s="24" t="s">
        <v>120</v>
      </c>
      <c r="D33" s="24" t="s">
        <v>14</v>
      </c>
      <c r="E33" s="24" t="s">
        <v>178</v>
      </c>
      <c r="F33" s="24" t="s">
        <v>15</v>
      </c>
      <c r="G33" s="24" t="s">
        <v>178</v>
      </c>
      <c r="H33" s="24" t="s">
        <v>40</v>
      </c>
      <c r="I33" s="24" t="s">
        <v>95</v>
      </c>
      <c r="J33" s="27">
        <v>50000</v>
      </c>
    </row>
    <row r="34" spans="1:10" x14ac:dyDescent="0.25">
      <c r="A34" s="23">
        <v>42736</v>
      </c>
      <c r="B34" s="24" t="s">
        <v>103</v>
      </c>
      <c r="C34" s="24" t="s">
        <v>120</v>
      </c>
      <c r="D34" s="24" t="s">
        <v>14</v>
      </c>
      <c r="E34" s="24" t="s">
        <v>178</v>
      </c>
      <c r="F34" s="24" t="s">
        <v>15</v>
      </c>
      <c r="G34" s="24" t="s">
        <v>178</v>
      </c>
      <c r="H34" s="24" t="s">
        <v>41</v>
      </c>
      <c r="I34" s="24" t="s">
        <v>96</v>
      </c>
      <c r="J34" s="27">
        <v>21644</v>
      </c>
    </row>
    <row r="35" spans="1:10" x14ac:dyDescent="0.25">
      <c r="A35" s="23">
        <v>42736</v>
      </c>
      <c r="B35" s="24" t="s">
        <v>103</v>
      </c>
      <c r="C35" s="24" t="s">
        <v>120</v>
      </c>
      <c r="D35" s="24" t="s">
        <v>14</v>
      </c>
      <c r="E35" s="24" t="s">
        <v>178</v>
      </c>
      <c r="F35" s="24" t="s">
        <v>15</v>
      </c>
      <c r="G35" s="24" t="s">
        <v>178</v>
      </c>
      <c r="H35" s="24" t="s">
        <v>42</v>
      </c>
      <c r="I35" s="24" t="s">
        <v>97</v>
      </c>
      <c r="J35" s="27">
        <v>27463</v>
      </c>
    </row>
    <row r="36" spans="1:10" x14ac:dyDescent="0.25">
      <c r="A36" s="23">
        <v>42736</v>
      </c>
      <c r="B36" s="24" t="s">
        <v>103</v>
      </c>
      <c r="C36" s="24" t="s">
        <v>120</v>
      </c>
      <c r="D36" s="24" t="s">
        <v>14</v>
      </c>
      <c r="E36" s="24" t="s">
        <v>178</v>
      </c>
      <c r="F36" s="24" t="s">
        <v>29</v>
      </c>
      <c r="G36" s="24" t="s">
        <v>182</v>
      </c>
      <c r="H36" s="24" t="s">
        <v>178</v>
      </c>
      <c r="I36" s="24" t="s">
        <v>59</v>
      </c>
      <c r="J36" s="27">
        <v>31260</v>
      </c>
    </row>
    <row r="37" spans="1:10" x14ac:dyDescent="0.25">
      <c r="A37" s="23">
        <v>42736</v>
      </c>
      <c r="B37" s="24" t="s">
        <v>103</v>
      </c>
      <c r="C37" s="24" t="s">
        <v>120</v>
      </c>
      <c r="D37" s="24" t="s">
        <v>14</v>
      </c>
      <c r="E37" s="24" t="s">
        <v>178</v>
      </c>
      <c r="F37" s="24" t="s">
        <v>36</v>
      </c>
      <c r="G37" s="24" t="s">
        <v>182</v>
      </c>
      <c r="H37" s="24" t="s">
        <v>178</v>
      </c>
      <c r="I37" s="24" t="s">
        <v>60</v>
      </c>
      <c r="J37" s="27">
        <v>54800</v>
      </c>
    </row>
    <row r="38" spans="1:10" x14ac:dyDescent="0.25">
      <c r="A38" s="23">
        <v>42736</v>
      </c>
      <c r="B38" s="24" t="s">
        <v>103</v>
      </c>
      <c r="C38" s="24" t="s">
        <v>120</v>
      </c>
      <c r="D38" s="24" t="s">
        <v>2</v>
      </c>
      <c r="E38" s="24" t="s">
        <v>181</v>
      </c>
      <c r="F38" s="24" t="s">
        <v>36</v>
      </c>
      <c r="G38" s="24" t="s">
        <v>178</v>
      </c>
      <c r="H38" s="24" t="s">
        <v>178</v>
      </c>
      <c r="I38" s="24" t="s">
        <v>61</v>
      </c>
      <c r="J38" s="27">
        <v>13233921.5</v>
      </c>
    </row>
    <row r="39" spans="1:10" x14ac:dyDescent="0.25">
      <c r="A39" s="23">
        <v>42736</v>
      </c>
      <c r="B39" s="24" t="s">
        <v>103</v>
      </c>
      <c r="C39" s="24" t="s">
        <v>120</v>
      </c>
      <c r="D39" s="24" t="s">
        <v>2</v>
      </c>
      <c r="E39" s="24" t="s">
        <v>178</v>
      </c>
      <c r="F39" s="24" t="s">
        <v>16</v>
      </c>
      <c r="G39" s="24" t="s">
        <v>182</v>
      </c>
      <c r="H39" s="24" t="s">
        <v>178</v>
      </c>
      <c r="I39" s="24" t="s">
        <v>62</v>
      </c>
      <c r="J39" s="27">
        <v>1250000</v>
      </c>
    </row>
    <row r="40" spans="1:10" x14ac:dyDescent="0.25">
      <c r="A40" s="23">
        <v>42736</v>
      </c>
      <c r="B40" s="24" t="s">
        <v>103</v>
      </c>
      <c r="C40" s="24" t="s">
        <v>120</v>
      </c>
      <c r="D40" s="24" t="s">
        <v>2</v>
      </c>
      <c r="E40" s="24" t="s">
        <v>178</v>
      </c>
      <c r="F40" s="24" t="s">
        <v>31</v>
      </c>
      <c r="G40" s="24" t="s">
        <v>182</v>
      </c>
      <c r="H40" s="24" t="s">
        <v>178</v>
      </c>
      <c r="I40" s="24" t="s">
        <v>63</v>
      </c>
      <c r="J40" s="27">
        <v>1238737.5</v>
      </c>
    </row>
    <row r="41" spans="1:10" x14ac:dyDescent="0.25">
      <c r="A41" s="23">
        <v>42736</v>
      </c>
      <c r="B41" s="24" t="s">
        <v>103</v>
      </c>
      <c r="C41" s="24" t="s">
        <v>120</v>
      </c>
      <c r="D41" s="24" t="s">
        <v>2</v>
      </c>
      <c r="E41" s="24" t="s">
        <v>178</v>
      </c>
      <c r="F41" s="24" t="s">
        <v>31</v>
      </c>
      <c r="G41" s="24" t="s">
        <v>178</v>
      </c>
      <c r="H41" s="24" t="s">
        <v>37</v>
      </c>
      <c r="I41" s="24" t="s">
        <v>98</v>
      </c>
      <c r="J41" s="27">
        <v>577500</v>
      </c>
    </row>
    <row r="42" spans="1:10" x14ac:dyDescent="0.25">
      <c r="A42" s="23">
        <v>42736</v>
      </c>
      <c r="B42" s="24" t="s">
        <v>103</v>
      </c>
      <c r="C42" s="24" t="s">
        <v>120</v>
      </c>
      <c r="D42" s="24" t="s">
        <v>2</v>
      </c>
      <c r="E42" s="24" t="s">
        <v>178</v>
      </c>
      <c r="F42" s="24" t="s">
        <v>31</v>
      </c>
      <c r="G42" s="24" t="s">
        <v>178</v>
      </c>
      <c r="H42" s="24" t="s">
        <v>38</v>
      </c>
      <c r="I42" s="24" t="s">
        <v>99</v>
      </c>
      <c r="J42" s="27">
        <v>375375</v>
      </c>
    </row>
    <row r="43" spans="1:10" x14ac:dyDescent="0.25">
      <c r="A43" s="23">
        <v>42736</v>
      </c>
      <c r="B43" s="24" t="s">
        <v>103</v>
      </c>
      <c r="C43" s="24" t="s">
        <v>120</v>
      </c>
      <c r="D43" s="24" t="s">
        <v>2</v>
      </c>
      <c r="E43" s="24" t="s">
        <v>178</v>
      </c>
      <c r="F43" s="24" t="s">
        <v>31</v>
      </c>
      <c r="G43" s="24" t="s">
        <v>178</v>
      </c>
      <c r="H43" s="24" t="s">
        <v>39</v>
      </c>
      <c r="I43" s="24" t="s">
        <v>100</v>
      </c>
      <c r="J43" s="27">
        <v>285862.5</v>
      </c>
    </row>
    <row r="44" spans="1:10" x14ac:dyDescent="0.25">
      <c r="A44" s="23">
        <v>42736</v>
      </c>
      <c r="B44" s="24" t="s">
        <v>103</v>
      </c>
      <c r="C44" s="24" t="s">
        <v>120</v>
      </c>
      <c r="D44" s="24" t="s">
        <v>2</v>
      </c>
      <c r="E44" s="24" t="s">
        <v>178</v>
      </c>
      <c r="F44" s="24" t="s">
        <v>28</v>
      </c>
      <c r="G44" s="24" t="s">
        <v>182</v>
      </c>
      <c r="H44" s="24" t="s">
        <v>178</v>
      </c>
      <c r="I44" s="24" t="s">
        <v>64</v>
      </c>
      <c r="J44" s="27">
        <v>8912900</v>
      </c>
    </row>
    <row r="45" spans="1:10" x14ac:dyDescent="0.25">
      <c r="A45" s="23">
        <v>42736</v>
      </c>
      <c r="B45" s="24" t="s">
        <v>103</v>
      </c>
      <c r="C45" s="24" t="s">
        <v>120</v>
      </c>
      <c r="D45" s="24" t="s">
        <v>2</v>
      </c>
      <c r="E45" s="24" t="s">
        <v>178</v>
      </c>
      <c r="F45" s="24" t="s">
        <v>28</v>
      </c>
      <c r="G45" s="24" t="s">
        <v>178</v>
      </c>
      <c r="H45" s="24" t="s">
        <v>43</v>
      </c>
      <c r="I45" s="24" t="s">
        <v>101</v>
      </c>
      <c r="J45" s="27">
        <v>5629200</v>
      </c>
    </row>
    <row r="46" spans="1:10" x14ac:dyDescent="0.25">
      <c r="A46" s="23">
        <v>42736</v>
      </c>
      <c r="B46" s="24" t="s">
        <v>103</v>
      </c>
      <c r="C46" s="24" t="s">
        <v>120</v>
      </c>
      <c r="D46" s="24" t="s">
        <v>2</v>
      </c>
      <c r="E46" s="24" t="s">
        <v>178</v>
      </c>
      <c r="F46" s="24" t="s">
        <v>28</v>
      </c>
      <c r="G46" s="24" t="s">
        <v>178</v>
      </c>
      <c r="H46" s="24" t="s">
        <v>44</v>
      </c>
      <c r="I46" s="24" t="s">
        <v>102</v>
      </c>
      <c r="J46" s="27">
        <v>3283700.0000000005</v>
      </c>
    </row>
    <row r="47" spans="1:10" x14ac:dyDescent="0.25">
      <c r="A47" s="23">
        <v>42736</v>
      </c>
      <c r="B47" s="24" t="s">
        <v>103</v>
      </c>
      <c r="C47" s="24" t="s">
        <v>120</v>
      </c>
      <c r="D47" s="24" t="s">
        <v>2</v>
      </c>
      <c r="E47" s="24" t="s">
        <v>178</v>
      </c>
      <c r="F47" s="24" t="s">
        <v>35</v>
      </c>
      <c r="G47" s="24" t="s">
        <v>182</v>
      </c>
      <c r="H47" s="24" t="s">
        <v>178</v>
      </c>
      <c r="I47" s="24" t="s">
        <v>65</v>
      </c>
      <c r="J47" s="27">
        <v>270000</v>
      </c>
    </row>
    <row r="48" spans="1:10" x14ac:dyDescent="0.25">
      <c r="A48" s="23">
        <v>42736</v>
      </c>
      <c r="B48" s="24" t="s">
        <v>103</v>
      </c>
      <c r="C48" s="24" t="s">
        <v>120</v>
      </c>
      <c r="D48" s="24" t="s">
        <v>2</v>
      </c>
      <c r="E48" s="24" t="s">
        <v>178</v>
      </c>
      <c r="F48" s="24" t="s">
        <v>45</v>
      </c>
      <c r="G48" s="24" t="s">
        <v>182</v>
      </c>
      <c r="H48" s="24" t="s">
        <v>178</v>
      </c>
      <c r="I48" s="24" t="s">
        <v>66</v>
      </c>
      <c r="J48" s="27">
        <v>250000</v>
      </c>
    </row>
    <row r="49" spans="1:10" x14ac:dyDescent="0.25">
      <c r="A49" s="23">
        <v>42736</v>
      </c>
      <c r="B49" s="24" t="s">
        <v>103</v>
      </c>
      <c r="C49" s="24" t="s">
        <v>120</v>
      </c>
      <c r="D49" s="24" t="s">
        <v>2</v>
      </c>
      <c r="E49" s="24" t="s">
        <v>178</v>
      </c>
      <c r="F49" s="24" t="s">
        <v>30</v>
      </c>
      <c r="G49" s="24" t="s">
        <v>182</v>
      </c>
      <c r="H49" s="24" t="s">
        <v>178</v>
      </c>
      <c r="I49" s="24" t="s">
        <v>67</v>
      </c>
      <c r="J49" s="27">
        <v>700000</v>
      </c>
    </row>
    <row r="50" spans="1:10" x14ac:dyDescent="0.25">
      <c r="A50" s="23">
        <v>42736</v>
      </c>
      <c r="B50" s="24" t="s">
        <v>103</v>
      </c>
      <c r="C50" s="24" t="s">
        <v>120</v>
      </c>
      <c r="D50" s="24" t="s">
        <v>2</v>
      </c>
      <c r="E50" s="24" t="s">
        <v>178</v>
      </c>
      <c r="F50" s="24" t="s">
        <v>34</v>
      </c>
      <c r="G50" s="24" t="s">
        <v>182</v>
      </c>
      <c r="H50" s="24" t="s">
        <v>178</v>
      </c>
      <c r="I50" s="24" t="s">
        <v>68</v>
      </c>
      <c r="J50" s="27">
        <v>469100</v>
      </c>
    </row>
    <row r="51" spans="1:10" x14ac:dyDescent="0.25">
      <c r="A51" s="23">
        <v>42736</v>
      </c>
      <c r="B51" s="24" t="s">
        <v>103</v>
      </c>
      <c r="C51" s="24" t="s">
        <v>120</v>
      </c>
      <c r="D51" s="24" t="s">
        <v>2</v>
      </c>
      <c r="E51" s="24" t="s">
        <v>178</v>
      </c>
      <c r="F51" s="24" t="s">
        <v>33</v>
      </c>
      <c r="G51" s="24" t="s">
        <v>182</v>
      </c>
      <c r="H51" s="24" t="s">
        <v>178</v>
      </c>
      <c r="I51" s="24" t="s">
        <v>69</v>
      </c>
      <c r="J51" s="27">
        <v>143184</v>
      </c>
    </row>
    <row r="52" spans="1:10" x14ac:dyDescent="0.25">
      <c r="A52" s="23">
        <v>42736</v>
      </c>
      <c r="B52" s="24" t="s">
        <v>103</v>
      </c>
      <c r="C52" s="24" t="s">
        <v>184</v>
      </c>
      <c r="D52" s="24" t="s">
        <v>17</v>
      </c>
      <c r="E52" s="24" t="s">
        <v>181</v>
      </c>
      <c r="F52" s="24" t="s">
        <v>33</v>
      </c>
      <c r="G52" s="24" t="s">
        <v>178</v>
      </c>
      <c r="H52" s="24" t="s">
        <v>178</v>
      </c>
      <c r="I52" s="24" t="s">
        <v>70</v>
      </c>
      <c r="J52" s="27">
        <v>2009636.4999999963</v>
      </c>
    </row>
    <row r="53" spans="1:10" x14ac:dyDescent="0.25">
      <c r="A53" s="23">
        <v>42736</v>
      </c>
      <c r="B53" s="24" t="s">
        <v>103</v>
      </c>
      <c r="C53" s="24" t="s">
        <v>121</v>
      </c>
      <c r="D53" s="24" t="s">
        <v>5</v>
      </c>
      <c r="E53" s="24" t="s">
        <v>181</v>
      </c>
      <c r="F53" s="24" t="s">
        <v>33</v>
      </c>
      <c r="G53" s="24" t="s">
        <v>178</v>
      </c>
      <c r="H53" s="24" t="s">
        <v>178</v>
      </c>
      <c r="I53" s="24" t="s">
        <v>71</v>
      </c>
      <c r="J53" s="27">
        <v>0</v>
      </c>
    </row>
    <row r="54" spans="1:10" x14ac:dyDescent="0.25">
      <c r="A54" s="23">
        <v>42736</v>
      </c>
      <c r="B54" s="24" t="s">
        <v>103</v>
      </c>
      <c r="C54" s="24" t="s">
        <v>122</v>
      </c>
      <c r="D54" s="24" t="s">
        <v>6</v>
      </c>
      <c r="E54" s="24" t="s">
        <v>181</v>
      </c>
      <c r="F54" s="24" t="s">
        <v>27</v>
      </c>
      <c r="G54" s="24" t="s">
        <v>178</v>
      </c>
      <c r="H54" s="24" t="s">
        <v>178</v>
      </c>
      <c r="I54" s="24" t="s">
        <v>74</v>
      </c>
      <c r="J54" s="27">
        <v>1811718</v>
      </c>
    </row>
    <row r="55" spans="1:10" x14ac:dyDescent="0.25">
      <c r="A55" s="23">
        <v>42736</v>
      </c>
      <c r="B55" s="24" t="s">
        <v>103</v>
      </c>
      <c r="C55" s="24" t="s">
        <v>122</v>
      </c>
      <c r="D55" s="24" t="s">
        <v>6</v>
      </c>
      <c r="E55" s="24" t="s">
        <v>178</v>
      </c>
      <c r="F55" s="24" t="s">
        <v>4</v>
      </c>
      <c r="G55" s="24" t="s">
        <v>182</v>
      </c>
      <c r="H55" s="24" t="s">
        <v>178</v>
      </c>
      <c r="I55" s="24" t="s">
        <v>75</v>
      </c>
      <c r="J55" s="27">
        <v>1811718</v>
      </c>
    </row>
    <row r="56" spans="1:10" x14ac:dyDescent="0.25">
      <c r="A56" s="23">
        <v>42736</v>
      </c>
      <c r="B56" s="24" t="s">
        <v>103</v>
      </c>
      <c r="C56" s="24" t="s">
        <v>185</v>
      </c>
      <c r="D56" s="24" t="s">
        <v>7</v>
      </c>
      <c r="E56" s="24" t="s">
        <v>181</v>
      </c>
      <c r="F56" s="24" t="s">
        <v>18</v>
      </c>
      <c r="G56" s="24" t="s">
        <v>178</v>
      </c>
      <c r="H56" s="24" t="s">
        <v>178</v>
      </c>
      <c r="I56" s="24" t="s">
        <v>77</v>
      </c>
      <c r="J56" s="27">
        <v>197918.49999999627</v>
      </c>
    </row>
    <row r="57" spans="1:10" x14ac:dyDescent="0.25">
      <c r="A57" s="23">
        <v>42736</v>
      </c>
      <c r="B57" s="24" t="s">
        <v>103</v>
      </c>
      <c r="C57" s="24" t="s">
        <v>123</v>
      </c>
      <c r="D57" s="24" t="s">
        <v>10</v>
      </c>
      <c r="E57" s="24" t="s">
        <v>181</v>
      </c>
      <c r="F57" s="24" t="s">
        <v>18</v>
      </c>
      <c r="G57" s="24" t="s">
        <v>178</v>
      </c>
      <c r="H57" s="24" t="s">
        <v>178</v>
      </c>
      <c r="I57" s="24" t="s">
        <v>11</v>
      </c>
      <c r="J57" s="27">
        <v>39583.699999999255</v>
      </c>
    </row>
    <row r="58" spans="1:10" x14ac:dyDescent="0.25">
      <c r="A58" s="23">
        <v>42736</v>
      </c>
      <c r="B58" s="24" t="s">
        <v>103</v>
      </c>
      <c r="C58" s="24" t="s">
        <v>186</v>
      </c>
      <c r="D58" s="24" t="s">
        <v>8</v>
      </c>
      <c r="E58" s="24" t="s">
        <v>181</v>
      </c>
      <c r="F58" s="24" t="s">
        <v>18</v>
      </c>
      <c r="G58" s="24" t="s">
        <v>178</v>
      </c>
      <c r="H58" s="24" t="s">
        <v>178</v>
      </c>
      <c r="I58" s="24" t="s">
        <v>12</v>
      </c>
      <c r="J58" s="27">
        <v>158334.79999999702</v>
      </c>
    </row>
    <row r="59" spans="1:10" x14ac:dyDescent="0.25">
      <c r="A59" s="23">
        <v>42736</v>
      </c>
      <c r="B59" s="24" t="s">
        <v>104</v>
      </c>
      <c r="C59" s="24" t="s">
        <v>118</v>
      </c>
      <c r="D59" s="24" t="s">
        <v>0</v>
      </c>
      <c r="E59" s="24" t="s">
        <v>181</v>
      </c>
      <c r="F59" s="24" t="s">
        <v>25</v>
      </c>
      <c r="G59" s="24" t="s">
        <v>178</v>
      </c>
      <c r="H59" s="24" t="s">
        <v>178</v>
      </c>
      <c r="I59" s="24" t="s">
        <v>129</v>
      </c>
      <c r="J59" s="27">
        <v>45648000</v>
      </c>
    </row>
    <row r="60" spans="1:10" x14ac:dyDescent="0.25">
      <c r="A60" s="23">
        <v>42736</v>
      </c>
      <c r="B60" s="24" t="s">
        <v>104</v>
      </c>
      <c r="C60" s="24" t="s">
        <v>118</v>
      </c>
      <c r="D60" s="24" t="s">
        <v>0</v>
      </c>
      <c r="E60" s="24" t="s">
        <v>178</v>
      </c>
      <c r="F60" s="24" t="s">
        <v>19</v>
      </c>
      <c r="G60" s="24" t="s">
        <v>182</v>
      </c>
      <c r="H60" s="24" t="s">
        <v>178</v>
      </c>
      <c r="I60" s="24" t="s">
        <v>47</v>
      </c>
      <c r="J60" s="27">
        <v>45000000</v>
      </c>
    </row>
    <row r="61" spans="1:10" x14ac:dyDescent="0.25">
      <c r="A61" s="23">
        <v>42736</v>
      </c>
      <c r="B61" s="24" t="s">
        <v>104</v>
      </c>
      <c r="C61" s="24" t="s">
        <v>118</v>
      </c>
      <c r="D61" s="24" t="s">
        <v>0</v>
      </c>
      <c r="E61" s="24" t="s">
        <v>178</v>
      </c>
      <c r="F61" s="24" t="s">
        <v>19</v>
      </c>
      <c r="G61" s="24" t="s">
        <v>178</v>
      </c>
      <c r="H61" s="24" t="s">
        <v>21</v>
      </c>
      <c r="I61" s="24" t="s">
        <v>78</v>
      </c>
      <c r="J61" s="27">
        <v>18750000</v>
      </c>
    </row>
    <row r="62" spans="1:10" x14ac:dyDescent="0.25">
      <c r="A62" s="23">
        <v>42736</v>
      </c>
      <c r="B62" s="24" t="s">
        <v>104</v>
      </c>
      <c r="C62" s="24" t="s">
        <v>118</v>
      </c>
      <c r="D62" s="24" t="s">
        <v>0</v>
      </c>
      <c r="E62" s="24" t="s">
        <v>178</v>
      </c>
      <c r="F62" s="24" t="s">
        <v>19</v>
      </c>
      <c r="G62" s="24" t="s">
        <v>178</v>
      </c>
      <c r="H62" s="24" t="s">
        <v>22</v>
      </c>
      <c r="I62" s="24" t="s">
        <v>79</v>
      </c>
      <c r="J62" s="27">
        <v>17250000</v>
      </c>
    </row>
    <row r="63" spans="1:10" x14ac:dyDescent="0.25">
      <c r="A63" s="23">
        <v>42736</v>
      </c>
      <c r="B63" s="24" t="s">
        <v>104</v>
      </c>
      <c r="C63" s="24" t="s">
        <v>118</v>
      </c>
      <c r="D63" s="24" t="s">
        <v>0</v>
      </c>
      <c r="E63" s="24" t="s">
        <v>178</v>
      </c>
      <c r="F63" s="24" t="s">
        <v>19</v>
      </c>
      <c r="G63" s="24" t="s">
        <v>178</v>
      </c>
      <c r="H63" s="24" t="s">
        <v>20</v>
      </c>
      <c r="I63" s="24" t="s">
        <v>80</v>
      </c>
      <c r="J63" s="27">
        <v>9000000</v>
      </c>
    </row>
    <row r="64" spans="1:10" x14ac:dyDescent="0.25">
      <c r="A64" s="23">
        <v>42736</v>
      </c>
      <c r="B64" s="24" t="s">
        <v>104</v>
      </c>
      <c r="C64" s="24" t="s">
        <v>118</v>
      </c>
      <c r="D64" s="24" t="s">
        <v>0</v>
      </c>
      <c r="E64" s="24" t="s">
        <v>178</v>
      </c>
      <c r="F64" s="24" t="s">
        <v>23</v>
      </c>
      <c r="G64" s="24" t="s">
        <v>182</v>
      </c>
      <c r="H64" s="24" t="s">
        <v>178</v>
      </c>
      <c r="I64" s="24" t="s">
        <v>48</v>
      </c>
      <c r="J64" s="27">
        <v>648000</v>
      </c>
    </row>
    <row r="65" spans="1:10" x14ac:dyDescent="0.25">
      <c r="A65" s="23">
        <v>42736</v>
      </c>
      <c r="B65" s="24" t="s">
        <v>104</v>
      </c>
      <c r="C65" s="24" t="s">
        <v>118</v>
      </c>
      <c r="D65" s="24" t="s">
        <v>0</v>
      </c>
      <c r="E65" s="24" t="s">
        <v>178</v>
      </c>
      <c r="F65" s="24" t="s">
        <v>23</v>
      </c>
      <c r="G65" s="24" t="s">
        <v>178</v>
      </c>
      <c r="H65" s="24" t="s">
        <v>201</v>
      </c>
      <c r="I65" s="24" t="s">
        <v>81</v>
      </c>
      <c r="J65" s="27">
        <v>567000</v>
      </c>
    </row>
    <row r="66" spans="1:10" x14ac:dyDescent="0.25">
      <c r="A66" s="23">
        <v>42736</v>
      </c>
      <c r="B66" s="24" t="s">
        <v>104</v>
      </c>
      <c r="C66" s="24" t="s">
        <v>118</v>
      </c>
      <c r="D66" s="24" t="s">
        <v>0</v>
      </c>
      <c r="E66" s="24" t="s">
        <v>178</v>
      </c>
      <c r="F66" s="24" t="s">
        <v>23</v>
      </c>
      <c r="G66" s="24" t="s">
        <v>178</v>
      </c>
      <c r="H66" s="24" t="s">
        <v>202</v>
      </c>
      <c r="I66" s="24" t="s">
        <v>82</v>
      </c>
      <c r="J66" s="27">
        <v>81000</v>
      </c>
    </row>
    <row r="67" spans="1:10" x14ac:dyDescent="0.25">
      <c r="A67" s="23">
        <v>42736</v>
      </c>
      <c r="B67" s="24" t="s">
        <v>104</v>
      </c>
      <c r="C67" s="24" t="s">
        <v>119</v>
      </c>
      <c r="D67" s="24" t="s">
        <v>1</v>
      </c>
      <c r="E67" s="24" t="s">
        <v>181</v>
      </c>
      <c r="F67" s="24" t="s">
        <v>23</v>
      </c>
      <c r="G67" s="24" t="s">
        <v>178</v>
      </c>
      <c r="H67" s="24" t="s">
        <v>178</v>
      </c>
      <c r="I67" s="24" t="s">
        <v>49</v>
      </c>
      <c r="J67" s="27">
        <v>30119040.000000004</v>
      </c>
    </row>
    <row r="68" spans="1:10" x14ac:dyDescent="0.25">
      <c r="A68" s="23">
        <v>42736</v>
      </c>
      <c r="B68" s="24" t="s">
        <v>104</v>
      </c>
      <c r="C68" s="24" t="s">
        <v>119</v>
      </c>
      <c r="D68" s="24" t="s">
        <v>1</v>
      </c>
      <c r="E68" s="24" t="s">
        <v>178</v>
      </c>
      <c r="F68" s="24" t="s">
        <v>19</v>
      </c>
      <c r="G68" s="24" t="s">
        <v>182</v>
      </c>
      <c r="H68" s="24" t="s">
        <v>178</v>
      </c>
      <c r="I68" s="24" t="s">
        <v>50</v>
      </c>
      <c r="J68" s="27">
        <v>29767500.000000004</v>
      </c>
    </row>
    <row r="69" spans="1:10" x14ac:dyDescent="0.25">
      <c r="A69" s="23">
        <v>42736</v>
      </c>
      <c r="B69" s="24" t="s">
        <v>104</v>
      </c>
      <c r="C69" s="24" t="s">
        <v>119</v>
      </c>
      <c r="D69" s="24" t="s">
        <v>1</v>
      </c>
      <c r="E69" s="24" t="s">
        <v>178</v>
      </c>
      <c r="F69" s="24" t="s">
        <v>19</v>
      </c>
      <c r="G69" s="24" t="s">
        <v>178</v>
      </c>
      <c r="H69" s="24" t="s">
        <v>21</v>
      </c>
      <c r="I69" s="24" t="s">
        <v>83</v>
      </c>
      <c r="J69" s="27">
        <v>12796875.000000002</v>
      </c>
    </row>
    <row r="70" spans="1:10" x14ac:dyDescent="0.25">
      <c r="A70" s="23">
        <v>42736</v>
      </c>
      <c r="B70" s="24" t="s">
        <v>104</v>
      </c>
      <c r="C70" s="24" t="s">
        <v>119</v>
      </c>
      <c r="D70" s="24" t="s">
        <v>1</v>
      </c>
      <c r="E70" s="24" t="s">
        <v>178</v>
      </c>
      <c r="F70" s="24" t="s">
        <v>19</v>
      </c>
      <c r="G70" s="24" t="s">
        <v>178</v>
      </c>
      <c r="H70" s="24" t="s">
        <v>22</v>
      </c>
      <c r="I70" s="24" t="s">
        <v>84</v>
      </c>
      <c r="J70" s="27">
        <v>11773125.000000002</v>
      </c>
    </row>
    <row r="71" spans="1:10" x14ac:dyDescent="0.25">
      <c r="A71" s="23">
        <v>42736</v>
      </c>
      <c r="B71" s="24" t="s">
        <v>104</v>
      </c>
      <c r="C71" s="24" t="s">
        <v>119</v>
      </c>
      <c r="D71" s="24" t="s">
        <v>1</v>
      </c>
      <c r="E71" s="24" t="s">
        <v>178</v>
      </c>
      <c r="F71" s="24" t="s">
        <v>19</v>
      </c>
      <c r="G71" s="24" t="s">
        <v>178</v>
      </c>
      <c r="H71" s="24" t="s">
        <v>20</v>
      </c>
      <c r="I71" s="24" t="s">
        <v>85</v>
      </c>
      <c r="J71" s="27">
        <v>5197500.0000000009</v>
      </c>
    </row>
    <row r="72" spans="1:10" x14ac:dyDescent="0.25">
      <c r="A72" s="23">
        <v>42736</v>
      </c>
      <c r="B72" s="24" t="s">
        <v>104</v>
      </c>
      <c r="C72" s="24" t="s">
        <v>119</v>
      </c>
      <c r="D72" s="24" t="s">
        <v>1</v>
      </c>
      <c r="E72" s="24" t="s">
        <v>178</v>
      </c>
      <c r="F72" s="24" t="s">
        <v>23</v>
      </c>
      <c r="G72" s="24" t="s">
        <v>182</v>
      </c>
      <c r="H72" s="24" t="s">
        <v>178</v>
      </c>
      <c r="I72" s="24" t="s">
        <v>51</v>
      </c>
      <c r="J72" s="27">
        <v>351540</v>
      </c>
    </row>
    <row r="73" spans="1:10" x14ac:dyDescent="0.25">
      <c r="A73" s="23">
        <v>42736</v>
      </c>
      <c r="B73" s="24" t="s">
        <v>104</v>
      </c>
      <c r="C73" s="24" t="s">
        <v>119</v>
      </c>
      <c r="D73" s="24" t="s">
        <v>1</v>
      </c>
      <c r="E73" s="24" t="s">
        <v>178</v>
      </c>
      <c r="F73" s="24" t="s">
        <v>23</v>
      </c>
      <c r="G73" s="24" t="s">
        <v>178</v>
      </c>
      <c r="H73" s="24" t="s">
        <v>201</v>
      </c>
      <c r="I73" s="24" t="s">
        <v>86</v>
      </c>
      <c r="J73" s="27">
        <v>283500</v>
      </c>
    </row>
    <row r="74" spans="1:10" x14ac:dyDescent="0.25">
      <c r="A74" s="23">
        <v>42736</v>
      </c>
      <c r="B74" s="24" t="s">
        <v>104</v>
      </c>
      <c r="C74" s="24" t="s">
        <v>119</v>
      </c>
      <c r="D74" s="24" t="s">
        <v>1</v>
      </c>
      <c r="E74" s="24" t="s">
        <v>178</v>
      </c>
      <c r="F74" s="24" t="s">
        <v>23</v>
      </c>
      <c r="G74" s="24" t="s">
        <v>178</v>
      </c>
      <c r="H74" s="24" t="s">
        <v>202</v>
      </c>
      <c r="I74" s="24" t="s">
        <v>87</v>
      </c>
      <c r="J74" s="27">
        <v>68040</v>
      </c>
    </row>
    <row r="75" spans="1:10" x14ac:dyDescent="0.25">
      <c r="A75" s="23">
        <v>42736</v>
      </c>
      <c r="B75" s="24" t="s">
        <v>104</v>
      </c>
      <c r="C75" s="24" t="s">
        <v>183</v>
      </c>
      <c r="D75" s="24" t="s">
        <v>208</v>
      </c>
      <c r="E75" s="24" t="s">
        <v>181</v>
      </c>
      <c r="F75" s="24" t="s">
        <v>23</v>
      </c>
      <c r="G75" s="24" t="s">
        <v>178</v>
      </c>
      <c r="H75" s="24" t="s">
        <v>178</v>
      </c>
      <c r="I75" s="24" t="s">
        <v>52</v>
      </c>
      <c r="J75" s="27">
        <v>15528959.999999996</v>
      </c>
    </row>
    <row r="76" spans="1:10" x14ac:dyDescent="0.25">
      <c r="A76" s="23">
        <v>42736</v>
      </c>
      <c r="B76" s="24" t="s">
        <v>104</v>
      </c>
      <c r="C76" s="24" t="s">
        <v>183</v>
      </c>
      <c r="D76" s="24" t="s">
        <v>208</v>
      </c>
      <c r="E76" s="24" t="s">
        <v>178</v>
      </c>
      <c r="F76" s="24" t="s">
        <v>19</v>
      </c>
      <c r="G76" s="24" t="s">
        <v>182</v>
      </c>
      <c r="H76" s="24" t="s">
        <v>178</v>
      </c>
      <c r="I76" s="24" t="s">
        <v>53</v>
      </c>
      <c r="J76" s="27">
        <v>15232499.999999996</v>
      </c>
    </row>
    <row r="77" spans="1:10" x14ac:dyDescent="0.25">
      <c r="A77" s="23">
        <v>42736</v>
      </c>
      <c r="B77" s="24" t="s">
        <v>104</v>
      </c>
      <c r="C77" s="24" t="s">
        <v>183</v>
      </c>
      <c r="D77" s="24" t="s">
        <v>208</v>
      </c>
      <c r="E77" s="24" t="s">
        <v>178</v>
      </c>
      <c r="F77" s="24" t="s">
        <v>19</v>
      </c>
      <c r="G77" s="24" t="s">
        <v>178</v>
      </c>
      <c r="H77" s="24" t="s">
        <v>21</v>
      </c>
      <c r="I77" s="24" t="s">
        <v>88</v>
      </c>
      <c r="J77" s="27">
        <v>5953124.9999999981</v>
      </c>
    </row>
    <row r="78" spans="1:10" x14ac:dyDescent="0.25">
      <c r="A78" s="23">
        <v>42736</v>
      </c>
      <c r="B78" s="24" t="s">
        <v>104</v>
      </c>
      <c r="C78" s="24" t="s">
        <v>183</v>
      </c>
      <c r="D78" s="24" t="s">
        <v>208</v>
      </c>
      <c r="E78" s="24" t="s">
        <v>178</v>
      </c>
      <c r="F78" s="24" t="s">
        <v>19</v>
      </c>
      <c r="G78" s="24" t="s">
        <v>178</v>
      </c>
      <c r="H78" s="24" t="s">
        <v>22</v>
      </c>
      <c r="I78" s="24" t="s">
        <v>89</v>
      </c>
      <c r="J78" s="27">
        <v>5476874.9999999981</v>
      </c>
    </row>
    <row r="79" spans="1:10" x14ac:dyDescent="0.25">
      <c r="A79" s="23">
        <v>42736</v>
      </c>
      <c r="B79" s="24" t="s">
        <v>104</v>
      </c>
      <c r="C79" s="24" t="s">
        <v>183</v>
      </c>
      <c r="D79" s="24" t="s">
        <v>208</v>
      </c>
      <c r="E79" s="24" t="s">
        <v>178</v>
      </c>
      <c r="F79" s="24" t="s">
        <v>19</v>
      </c>
      <c r="G79" s="24" t="s">
        <v>178</v>
      </c>
      <c r="H79" s="24" t="s">
        <v>20</v>
      </c>
      <c r="I79" s="24" t="s">
        <v>90</v>
      </c>
      <c r="J79" s="27">
        <v>3802499.9999999991</v>
      </c>
    </row>
    <row r="80" spans="1:10" x14ac:dyDescent="0.25">
      <c r="A80" s="23">
        <v>42736</v>
      </c>
      <c r="B80" s="24" t="s">
        <v>104</v>
      </c>
      <c r="C80" s="24" t="s">
        <v>183</v>
      </c>
      <c r="D80" s="24" t="s">
        <v>208</v>
      </c>
      <c r="E80" s="24" t="s">
        <v>178</v>
      </c>
      <c r="F80" s="24" t="s">
        <v>23</v>
      </c>
      <c r="G80" s="24" t="s">
        <v>182</v>
      </c>
      <c r="H80" s="24" t="s">
        <v>178</v>
      </c>
      <c r="I80" s="24" t="s">
        <v>54</v>
      </c>
      <c r="J80" s="27">
        <v>296460</v>
      </c>
    </row>
    <row r="81" spans="1:10" x14ac:dyDescent="0.25">
      <c r="A81" s="23">
        <v>42736</v>
      </c>
      <c r="B81" s="24" t="s">
        <v>104</v>
      </c>
      <c r="C81" s="24" t="s">
        <v>183</v>
      </c>
      <c r="D81" s="24" t="s">
        <v>208</v>
      </c>
      <c r="E81" s="24" t="s">
        <v>178</v>
      </c>
      <c r="F81" s="24" t="s">
        <v>23</v>
      </c>
      <c r="G81" s="24" t="s">
        <v>178</v>
      </c>
      <c r="H81" s="24" t="s">
        <v>201</v>
      </c>
      <c r="I81" s="24" t="s">
        <v>92</v>
      </c>
      <c r="J81" s="27">
        <v>283500</v>
      </c>
    </row>
    <row r="82" spans="1:10" x14ac:dyDescent="0.25">
      <c r="A82" s="23">
        <v>42736</v>
      </c>
      <c r="B82" s="24" t="s">
        <v>104</v>
      </c>
      <c r="C82" s="24" t="s">
        <v>183</v>
      </c>
      <c r="D82" s="24" t="s">
        <v>208</v>
      </c>
      <c r="E82" s="24" t="s">
        <v>178</v>
      </c>
      <c r="F82" s="24" t="s">
        <v>23</v>
      </c>
      <c r="G82" s="24" t="s">
        <v>178</v>
      </c>
      <c r="H82" s="24" t="s">
        <v>202</v>
      </c>
      <c r="I82" s="24" t="s">
        <v>91</v>
      </c>
      <c r="J82" s="27">
        <v>12960</v>
      </c>
    </row>
    <row r="83" spans="1:10" x14ac:dyDescent="0.25">
      <c r="A83" s="23">
        <v>42736</v>
      </c>
      <c r="B83" s="24" t="s">
        <v>104</v>
      </c>
      <c r="C83" s="24" t="s">
        <v>120</v>
      </c>
      <c r="D83" s="24" t="s">
        <v>14</v>
      </c>
      <c r="E83" s="24" t="s">
        <v>181</v>
      </c>
      <c r="F83" s="24" t="s">
        <v>23</v>
      </c>
      <c r="G83" s="24" t="s">
        <v>178</v>
      </c>
      <c r="H83" s="24" t="s">
        <v>178</v>
      </c>
      <c r="I83" s="24" t="s">
        <v>55</v>
      </c>
      <c r="J83" s="27">
        <v>728934</v>
      </c>
    </row>
    <row r="84" spans="1:10" x14ac:dyDescent="0.25">
      <c r="A84" s="23">
        <v>42736</v>
      </c>
      <c r="B84" s="24" t="s">
        <v>104</v>
      </c>
      <c r="C84" s="24" t="s">
        <v>120</v>
      </c>
      <c r="D84" s="24" t="s">
        <v>14</v>
      </c>
      <c r="E84" s="24" t="s">
        <v>178</v>
      </c>
      <c r="F84" s="24" t="s">
        <v>203</v>
      </c>
      <c r="G84" s="24" t="s">
        <v>182</v>
      </c>
      <c r="H84" s="24" t="s">
        <v>178</v>
      </c>
      <c r="I84" s="24" t="s">
        <v>56</v>
      </c>
      <c r="J84" s="27">
        <v>150000</v>
      </c>
    </row>
    <row r="85" spans="1:10" x14ac:dyDescent="0.25">
      <c r="A85" s="23">
        <v>42736</v>
      </c>
      <c r="B85" s="24" t="s">
        <v>104</v>
      </c>
      <c r="C85" s="24" t="s">
        <v>120</v>
      </c>
      <c r="D85" s="24" t="s">
        <v>14</v>
      </c>
      <c r="E85" s="24" t="s">
        <v>178</v>
      </c>
      <c r="F85" s="24" t="s">
        <v>32</v>
      </c>
      <c r="G85" s="24" t="s">
        <v>182</v>
      </c>
      <c r="H85" s="24" t="s">
        <v>178</v>
      </c>
      <c r="I85" s="24" t="s">
        <v>57</v>
      </c>
      <c r="J85" s="27">
        <v>400400</v>
      </c>
    </row>
    <row r="86" spans="1:10" x14ac:dyDescent="0.25">
      <c r="A86" s="23">
        <v>42736</v>
      </c>
      <c r="B86" s="24" t="s">
        <v>104</v>
      </c>
      <c r="C86" s="24" t="s">
        <v>120</v>
      </c>
      <c r="D86" s="24" t="s">
        <v>14</v>
      </c>
      <c r="E86" s="24" t="s">
        <v>178</v>
      </c>
      <c r="F86" s="24" t="s">
        <v>32</v>
      </c>
      <c r="G86" s="24" t="s">
        <v>178</v>
      </c>
      <c r="H86" s="24" t="s">
        <v>37</v>
      </c>
      <c r="I86" s="24" t="s">
        <v>93</v>
      </c>
      <c r="J86" s="27">
        <v>280000</v>
      </c>
    </row>
    <row r="87" spans="1:10" x14ac:dyDescent="0.25">
      <c r="A87" s="23">
        <v>42736</v>
      </c>
      <c r="B87" s="24" t="s">
        <v>104</v>
      </c>
      <c r="C87" s="24" t="s">
        <v>120</v>
      </c>
      <c r="D87" s="24" t="s">
        <v>14</v>
      </c>
      <c r="E87" s="24" t="s">
        <v>178</v>
      </c>
      <c r="F87" s="24" t="s">
        <v>32</v>
      </c>
      <c r="G87" s="24" t="s">
        <v>178</v>
      </c>
      <c r="H87" s="24" t="s">
        <v>38</v>
      </c>
      <c r="I87" s="24" t="s">
        <v>94</v>
      </c>
      <c r="J87" s="27">
        <v>28000</v>
      </c>
    </row>
    <row r="88" spans="1:10" x14ac:dyDescent="0.25">
      <c r="A88" s="23">
        <v>42736</v>
      </c>
      <c r="B88" s="24" t="s">
        <v>104</v>
      </c>
      <c r="C88" s="24" t="s">
        <v>120</v>
      </c>
      <c r="D88" s="24" t="s">
        <v>14</v>
      </c>
      <c r="E88" s="24" t="s">
        <v>178</v>
      </c>
      <c r="F88" s="24" t="s">
        <v>32</v>
      </c>
      <c r="G88" s="24" t="s">
        <v>178</v>
      </c>
      <c r="H88" s="24" t="s">
        <v>39</v>
      </c>
      <c r="I88" s="24" t="s">
        <v>94</v>
      </c>
      <c r="J88" s="27">
        <v>92400</v>
      </c>
    </row>
    <row r="89" spans="1:10" x14ac:dyDescent="0.25">
      <c r="A89" s="23">
        <v>42736</v>
      </c>
      <c r="B89" s="24" t="s">
        <v>104</v>
      </c>
      <c r="C89" s="24" t="s">
        <v>120</v>
      </c>
      <c r="D89" s="24" t="s">
        <v>14</v>
      </c>
      <c r="E89" s="24" t="s">
        <v>178</v>
      </c>
      <c r="F89" s="24" t="s">
        <v>15</v>
      </c>
      <c r="G89" s="24" t="s">
        <v>182</v>
      </c>
      <c r="H89" s="24" t="s">
        <v>178</v>
      </c>
      <c r="I89" s="24" t="s">
        <v>58</v>
      </c>
      <c r="J89" s="27">
        <v>123081</v>
      </c>
    </row>
    <row r="90" spans="1:10" x14ac:dyDescent="0.25">
      <c r="A90" s="23">
        <v>42736</v>
      </c>
      <c r="B90" s="24" t="s">
        <v>104</v>
      </c>
      <c r="C90" s="24" t="s">
        <v>120</v>
      </c>
      <c r="D90" s="24" t="s">
        <v>14</v>
      </c>
      <c r="E90" s="24" t="s">
        <v>178</v>
      </c>
      <c r="F90" s="24" t="s">
        <v>15</v>
      </c>
      <c r="G90" s="24" t="s">
        <v>178</v>
      </c>
      <c r="H90" s="24" t="s">
        <v>40</v>
      </c>
      <c r="I90" s="24" t="s">
        <v>95</v>
      </c>
      <c r="J90" s="27">
        <v>41261</v>
      </c>
    </row>
    <row r="91" spans="1:10" x14ac:dyDescent="0.25">
      <c r="A91" s="23">
        <v>42736</v>
      </c>
      <c r="B91" s="24" t="s">
        <v>104</v>
      </c>
      <c r="C91" s="24" t="s">
        <v>120</v>
      </c>
      <c r="D91" s="24" t="s">
        <v>14</v>
      </c>
      <c r="E91" s="24" t="s">
        <v>178</v>
      </c>
      <c r="F91" s="24" t="s">
        <v>15</v>
      </c>
      <c r="G91" s="24" t="s">
        <v>178</v>
      </c>
      <c r="H91" s="24" t="s">
        <v>41</v>
      </c>
      <c r="I91" s="24" t="s">
        <v>96</v>
      </c>
      <c r="J91" s="27">
        <v>47917</v>
      </c>
    </row>
    <row r="92" spans="1:10" x14ac:dyDescent="0.25">
      <c r="A92" s="23">
        <v>42736</v>
      </c>
      <c r="B92" s="24" t="s">
        <v>104</v>
      </c>
      <c r="C92" s="24" t="s">
        <v>120</v>
      </c>
      <c r="D92" s="24" t="s">
        <v>14</v>
      </c>
      <c r="E92" s="24" t="s">
        <v>178</v>
      </c>
      <c r="F92" s="24" t="s">
        <v>15</v>
      </c>
      <c r="G92" s="24" t="s">
        <v>178</v>
      </c>
      <c r="H92" s="24" t="s">
        <v>42</v>
      </c>
      <c r="I92" s="24" t="s">
        <v>97</v>
      </c>
      <c r="J92" s="27">
        <v>33903</v>
      </c>
    </row>
    <row r="93" spans="1:10" x14ac:dyDescent="0.25">
      <c r="A93" s="23">
        <v>42736</v>
      </c>
      <c r="B93" s="24" t="s">
        <v>104</v>
      </c>
      <c r="C93" s="24" t="s">
        <v>120</v>
      </c>
      <c r="D93" s="24" t="s">
        <v>14</v>
      </c>
      <c r="E93" s="24" t="s">
        <v>178</v>
      </c>
      <c r="F93" s="24" t="s">
        <v>29</v>
      </c>
      <c r="G93" s="24" t="s">
        <v>182</v>
      </c>
      <c r="H93" s="24" t="s">
        <v>178</v>
      </c>
      <c r="I93" s="24" t="s">
        <v>59</v>
      </c>
      <c r="J93" s="27">
        <v>8861</v>
      </c>
    </row>
    <row r="94" spans="1:10" x14ac:dyDescent="0.25">
      <c r="A94" s="23">
        <v>42736</v>
      </c>
      <c r="B94" s="24" t="s">
        <v>104</v>
      </c>
      <c r="C94" s="24" t="s">
        <v>120</v>
      </c>
      <c r="D94" s="24" t="s">
        <v>14</v>
      </c>
      <c r="E94" s="24" t="s">
        <v>178</v>
      </c>
      <c r="F94" s="24" t="s">
        <v>36</v>
      </c>
      <c r="G94" s="24" t="s">
        <v>182</v>
      </c>
      <c r="H94" s="24" t="s">
        <v>178</v>
      </c>
      <c r="I94" s="24" t="s">
        <v>60</v>
      </c>
      <c r="J94" s="27">
        <v>46592</v>
      </c>
    </row>
    <row r="95" spans="1:10" x14ac:dyDescent="0.25">
      <c r="A95" s="23">
        <v>42736</v>
      </c>
      <c r="B95" s="24" t="s">
        <v>104</v>
      </c>
      <c r="C95" s="24" t="s">
        <v>120</v>
      </c>
      <c r="D95" s="24" t="s">
        <v>2</v>
      </c>
      <c r="E95" s="24" t="s">
        <v>181</v>
      </c>
      <c r="F95" s="24" t="s">
        <v>36</v>
      </c>
      <c r="G95" s="24" t="s">
        <v>178</v>
      </c>
      <c r="H95" s="24" t="s">
        <v>178</v>
      </c>
      <c r="I95" s="24" t="s">
        <v>61</v>
      </c>
      <c r="J95" s="27">
        <v>11970383</v>
      </c>
    </row>
    <row r="96" spans="1:10" x14ac:dyDescent="0.25">
      <c r="A96" s="23">
        <v>42736</v>
      </c>
      <c r="B96" s="24" t="s">
        <v>104</v>
      </c>
      <c r="C96" s="24" t="s">
        <v>120</v>
      </c>
      <c r="D96" s="24" t="s">
        <v>2</v>
      </c>
      <c r="E96" s="24" t="s">
        <v>178</v>
      </c>
      <c r="F96" s="24" t="s">
        <v>16</v>
      </c>
      <c r="G96" s="24" t="s">
        <v>182</v>
      </c>
      <c r="H96" s="24" t="s">
        <v>178</v>
      </c>
      <c r="I96" s="24" t="s">
        <v>62</v>
      </c>
      <c r="J96" s="27">
        <v>1250000</v>
      </c>
    </row>
    <row r="97" spans="1:10" x14ac:dyDescent="0.25">
      <c r="A97" s="23">
        <v>42736</v>
      </c>
      <c r="B97" s="24" t="s">
        <v>104</v>
      </c>
      <c r="C97" s="24" t="s">
        <v>120</v>
      </c>
      <c r="D97" s="24" t="s">
        <v>2</v>
      </c>
      <c r="E97" s="24" t="s">
        <v>178</v>
      </c>
      <c r="F97" s="24" t="s">
        <v>31</v>
      </c>
      <c r="G97" s="24" t="s">
        <v>182</v>
      </c>
      <c r="H97" s="24" t="s">
        <v>178</v>
      </c>
      <c r="I97" s="24" t="s">
        <v>63</v>
      </c>
      <c r="J97" s="27">
        <v>1201200</v>
      </c>
    </row>
    <row r="98" spans="1:10" x14ac:dyDescent="0.25">
      <c r="A98" s="23">
        <v>42736</v>
      </c>
      <c r="B98" s="24" t="s">
        <v>104</v>
      </c>
      <c r="C98" s="24" t="s">
        <v>120</v>
      </c>
      <c r="D98" s="24" t="s">
        <v>2</v>
      </c>
      <c r="E98" s="24" t="s">
        <v>178</v>
      </c>
      <c r="F98" s="24" t="s">
        <v>31</v>
      </c>
      <c r="G98" s="24" t="s">
        <v>178</v>
      </c>
      <c r="H98" s="24" t="s">
        <v>37</v>
      </c>
      <c r="I98" s="24" t="s">
        <v>98</v>
      </c>
      <c r="J98" s="27">
        <v>577500</v>
      </c>
    </row>
    <row r="99" spans="1:10" x14ac:dyDescent="0.25">
      <c r="A99" s="23">
        <v>42736</v>
      </c>
      <c r="B99" s="24" t="s">
        <v>104</v>
      </c>
      <c r="C99" s="24" t="s">
        <v>120</v>
      </c>
      <c r="D99" s="24" t="s">
        <v>2</v>
      </c>
      <c r="E99" s="24" t="s">
        <v>178</v>
      </c>
      <c r="F99" s="24" t="s">
        <v>31</v>
      </c>
      <c r="G99" s="24" t="s">
        <v>178</v>
      </c>
      <c r="H99" s="24" t="s">
        <v>38</v>
      </c>
      <c r="I99" s="24" t="s">
        <v>99</v>
      </c>
      <c r="J99" s="27">
        <v>346500</v>
      </c>
    </row>
    <row r="100" spans="1:10" x14ac:dyDescent="0.25">
      <c r="A100" s="23">
        <v>42736</v>
      </c>
      <c r="B100" s="24" t="s">
        <v>104</v>
      </c>
      <c r="C100" s="24" t="s">
        <v>120</v>
      </c>
      <c r="D100" s="24" t="s">
        <v>2</v>
      </c>
      <c r="E100" s="24" t="s">
        <v>178</v>
      </c>
      <c r="F100" s="24" t="s">
        <v>31</v>
      </c>
      <c r="G100" s="24" t="s">
        <v>178</v>
      </c>
      <c r="H100" s="24" t="s">
        <v>39</v>
      </c>
      <c r="I100" s="24" t="s">
        <v>100</v>
      </c>
      <c r="J100" s="27">
        <v>277200</v>
      </c>
    </row>
    <row r="101" spans="1:10" x14ac:dyDescent="0.25">
      <c r="A101" s="23">
        <v>42736</v>
      </c>
      <c r="B101" s="24" t="s">
        <v>104</v>
      </c>
      <c r="C101" s="24" t="s">
        <v>120</v>
      </c>
      <c r="D101" s="24" t="s">
        <v>2</v>
      </c>
      <c r="E101" s="24" t="s">
        <v>178</v>
      </c>
      <c r="F101" s="24" t="s">
        <v>28</v>
      </c>
      <c r="G101" s="24" t="s">
        <v>182</v>
      </c>
      <c r="H101" s="24" t="s">
        <v>178</v>
      </c>
      <c r="I101" s="24" t="s">
        <v>64</v>
      </c>
      <c r="J101" s="27">
        <v>7760160</v>
      </c>
    </row>
    <row r="102" spans="1:10" x14ac:dyDescent="0.25">
      <c r="A102" s="23">
        <v>42736</v>
      </c>
      <c r="B102" s="24" t="s">
        <v>104</v>
      </c>
      <c r="C102" s="24" t="s">
        <v>120</v>
      </c>
      <c r="D102" s="24" t="s">
        <v>2</v>
      </c>
      <c r="E102" s="24" t="s">
        <v>178</v>
      </c>
      <c r="F102" s="24" t="s">
        <v>28</v>
      </c>
      <c r="G102" s="24" t="s">
        <v>178</v>
      </c>
      <c r="H102" s="24" t="s">
        <v>43</v>
      </c>
      <c r="I102" s="24" t="s">
        <v>101</v>
      </c>
      <c r="J102" s="27">
        <v>4564800</v>
      </c>
    </row>
    <row r="103" spans="1:10" x14ac:dyDescent="0.25">
      <c r="A103" s="23">
        <v>42736</v>
      </c>
      <c r="B103" s="24" t="s">
        <v>104</v>
      </c>
      <c r="C103" s="24" t="s">
        <v>120</v>
      </c>
      <c r="D103" s="24" t="s">
        <v>2</v>
      </c>
      <c r="E103" s="24" t="s">
        <v>178</v>
      </c>
      <c r="F103" s="24" t="s">
        <v>28</v>
      </c>
      <c r="G103" s="24" t="s">
        <v>178</v>
      </c>
      <c r="H103" s="24" t="s">
        <v>44</v>
      </c>
      <c r="I103" s="24" t="s">
        <v>102</v>
      </c>
      <c r="J103" s="27">
        <v>3195360.0000000005</v>
      </c>
    </row>
    <row r="104" spans="1:10" x14ac:dyDescent="0.25">
      <c r="A104" s="23">
        <v>42736</v>
      </c>
      <c r="B104" s="24" t="s">
        <v>104</v>
      </c>
      <c r="C104" s="24" t="s">
        <v>120</v>
      </c>
      <c r="D104" s="24" t="s">
        <v>2</v>
      </c>
      <c r="E104" s="24" t="s">
        <v>178</v>
      </c>
      <c r="F104" s="24" t="s">
        <v>35</v>
      </c>
      <c r="G104" s="24" t="s">
        <v>182</v>
      </c>
      <c r="H104" s="24" t="s">
        <v>178</v>
      </c>
      <c r="I104" s="24" t="s">
        <v>65</v>
      </c>
      <c r="J104" s="27">
        <v>270000</v>
      </c>
    </row>
    <row r="105" spans="1:10" x14ac:dyDescent="0.25">
      <c r="A105" s="23">
        <v>42736</v>
      </c>
      <c r="B105" s="24" t="s">
        <v>104</v>
      </c>
      <c r="C105" s="24" t="s">
        <v>120</v>
      </c>
      <c r="D105" s="24" t="s">
        <v>2</v>
      </c>
      <c r="E105" s="24" t="s">
        <v>178</v>
      </c>
      <c r="F105" s="24" t="s">
        <v>45</v>
      </c>
      <c r="G105" s="24" t="s">
        <v>182</v>
      </c>
      <c r="H105" s="24" t="s">
        <v>178</v>
      </c>
      <c r="I105" s="24" t="s">
        <v>66</v>
      </c>
      <c r="J105" s="27">
        <v>250000</v>
      </c>
    </row>
    <row r="106" spans="1:10" x14ac:dyDescent="0.25">
      <c r="A106" s="23">
        <v>42736</v>
      </c>
      <c r="B106" s="24" t="s">
        <v>104</v>
      </c>
      <c r="C106" s="24" t="s">
        <v>120</v>
      </c>
      <c r="D106" s="24" t="s">
        <v>2</v>
      </c>
      <c r="E106" s="24" t="s">
        <v>178</v>
      </c>
      <c r="F106" s="24" t="s">
        <v>30</v>
      </c>
      <c r="G106" s="24" t="s">
        <v>182</v>
      </c>
      <c r="H106" s="24" t="s">
        <v>178</v>
      </c>
      <c r="I106" s="24" t="s">
        <v>67</v>
      </c>
      <c r="J106" s="27">
        <v>671000</v>
      </c>
    </row>
    <row r="107" spans="1:10" x14ac:dyDescent="0.25">
      <c r="A107" s="23">
        <v>42736</v>
      </c>
      <c r="B107" s="24" t="s">
        <v>104</v>
      </c>
      <c r="C107" s="24" t="s">
        <v>120</v>
      </c>
      <c r="D107" s="24" t="s">
        <v>2</v>
      </c>
      <c r="E107" s="24" t="s">
        <v>178</v>
      </c>
      <c r="F107" s="24" t="s">
        <v>34</v>
      </c>
      <c r="G107" s="24" t="s">
        <v>182</v>
      </c>
      <c r="H107" s="24" t="s">
        <v>178</v>
      </c>
      <c r="I107" s="24" t="s">
        <v>68</v>
      </c>
      <c r="J107" s="27">
        <v>456480</v>
      </c>
    </row>
    <row r="108" spans="1:10" x14ac:dyDescent="0.25">
      <c r="A108" s="23">
        <v>42736</v>
      </c>
      <c r="B108" s="24" t="s">
        <v>104</v>
      </c>
      <c r="C108" s="24" t="s">
        <v>120</v>
      </c>
      <c r="D108" s="24" t="s">
        <v>2</v>
      </c>
      <c r="E108" s="24" t="s">
        <v>178</v>
      </c>
      <c r="F108" s="24" t="s">
        <v>33</v>
      </c>
      <c r="G108" s="24" t="s">
        <v>182</v>
      </c>
      <c r="H108" s="24" t="s">
        <v>178</v>
      </c>
      <c r="I108" s="24" t="s">
        <v>69</v>
      </c>
      <c r="J108" s="27">
        <v>111543</v>
      </c>
    </row>
    <row r="109" spans="1:10" x14ac:dyDescent="0.25">
      <c r="A109" s="23">
        <v>42736</v>
      </c>
      <c r="B109" s="24" t="s">
        <v>104</v>
      </c>
      <c r="C109" s="24" t="s">
        <v>184</v>
      </c>
      <c r="D109" s="24" t="s">
        <v>17</v>
      </c>
      <c r="E109" s="24" t="s">
        <v>181</v>
      </c>
      <c r="F109" s="24" t="s">
        <v>33</v>
      </c>
      <c r="G109" s="24" t="s">
        <v>178</v>
      </c>
      <c r="H109" s="24" t="s">
        <v>178</v>
      </c>
      <c r="I109" s="24" t="s">
        <v>70</v>
      </c>
      <c r="J109" s="27">
        <v>2829642.9999999963</v>
      </c>
    </row>
    <row r="110" spans="1:10" x14ac:dyDescent="0.25">
      <c r="A110" s="23">
        <v>42736</v>
      </c>
      <c r="B110" s="24" t="s">
        <v>104</v>
      </c>
      <c r="C110" s="24" t="s">
        <v>121</v>
      </c>
      <c r="D110" s="24" t="s">
        <v>5</v>
      </c>
      <c r="E110" s="24" t="s">
        <v>181</v>
      </c>
      <c r="F110" s="24" t="s">
        <v>33</v>
      </c>
      <c r="G110" s="24" t="s">
        <v>178</v>
      </c>
      <c r="H110" s="24" t="s">
        <v>178</v>
      </c>
      <c r="I110" s="24" t="s">
        <v>71</v>
      </c>
      <c r="J110" s="27">
        <v>1895</v>
      </c>
    </row>
    <row r="111" spans="1:10" x14ac:dyDescent="0.25">
      <c r="A111" s="23">
        <v>42736</v>
      </c>
      <c r="B111" s="24" t="s">
        <v>104</v>
      </c>
      <c r="C111" s="24" t="s">
        <v>121</v>
      </c>
      <c r="D111" s="24" t="s">
        <v>5</v>
      </c>
      <c r="E111" s="24" t="s">
        <v>178</v>
      </c>
      <c r="F111" s="24" t="s">
        <v>3</v>
      </c>
      <c r="G111" s="24" t="s">
        <v>182</v>
      </c>
      <c r="H111" s="24" t="s">
        <v>178</v>
      </c>
      <c r="I111" s="24" t="s">
        <v>72</v>
      </c>
      <c r="J111" s="27">
        <v>1895</v>
      </c>
    </row>
    <row r="112" spans="1:10" x14ac:dyDescent="0.25">
      <c r="A112" s="23">
        <v>42736</v>
      </c>
      <c r="B112" s="24" t="s">
        <v>104</v>
      </c>
      <c r="C112" s="24" t="s">
        <v>122</v>
      </c>
      <c r="D112" s="24" t="s">
        <v>6</v>
      </c>
      <c r="E112" s="24" t="s">
        <v>181</v>
      </c>
      <c r="F112" s="24" t="s">
        <v>27</v>
      </c>
      <c r="G112" s="24" t="s">
        <v>178</v>
      </c>
      <c r="H112" s="24" t="s">
        <v>178</v>
      </c>
      <c r="I112" s="24" t="s">
        <v>74</v>
      </c>
      <c r="J112" s="27">
        <v>2118290</v>
      </c>
    </row>
    <row r="113" spans="1:10" x14ac:dyDescent="0.25">
      <c r="A113" s="23">
        <v>42736</v>
      </c>
      <c r="B113" s="24" t="s">
        <v>104</v>
      </c>
      <c r="C113" s="24" t="s">
        <v>122</v>
      </c>
      <c r="D113" s="24" t="s">
        <v>6</v>
      </c>
      <c r="E113" s="24" t="s">
        <v>178</v>
      </c>
      <c r="F113" s="24" t="s">
        <v>4</v>
      </c>
      <c r="G113" s="24" t="s">
        <v>182</v>
      </c>
      <c r="H113" s="24" t="s">
        <v>178</v>
      </c>
      <c r="I113" s="24" t="s">
        <v>75</v>
      </c>
      <c r="J113" s="27">
        <v>2118290</v>
      </c>
    </row>
    <row r="114" spans="1:10" x14ac:dyDescent="0.25">
      <c r="A114" s="23">
        <v>42736</v>
      </c>
      <c r="B114" s="24" t="s">
        <v>104</v>
      </c>
      <c r="C114" s="24" t="s">
        <v>185</v>
      </c>
      <c r="D114" s="24" t="s">
        <v>7</v>
      </c>
      <c r="E114" s="24" t="s">
        <v>181</v>
      </c>
      <c r="F114" s="24" t="s">
        <v>18</v>
      </c>
      <c r="G114" s="24" t="s">
        <v>178</v>
      </c>
      <c r="H114" s="24" t="s">
        <v>178</v>
      </c>
      <c r="I114" s="24" t="s">
        <v>77</v>
      </c>
      <c r="J114" s="27">
        <v>713247.99999999627</v>
      </c>
    </row>
    <row r="115" spans="1:10" x14ac:dyDescent="0.25">
      <c r="A115" s="23">
        <v>42736</v>
      </c>
      <c r="B115" s="24" t="s">
        <v>104</v>
      </c>
      <c r="C115" s="24" t="s">
        <v>123</v>
      </c>
      <c r="D115" s="24" t="s">
        <v>10</v>
      </c>
      <c r="E115" s="24" t="s">
        <v>181</v>
      </c>
      <c r="F115" s="24" t="s">
        <v>18</v>
      </c>
      <c r="G115" s="24" t="s">
        <v>178</v>
      </c>
      <c r="H115" s="24" t="s">
        <v>178</v>
      </c>
      <c r="I115" s="24" t="s">
        <v>11</v>
      </c>
      <c r="J115" s="27">
        <v>142649.59999999925</v>
      </c>
    </row>
    <row r="116" spans="1:10" x14ac:dyDescent="0.25">
      <c r="A116" s="23">
        <v>42736</v>
      </c>
      <c r="B116" s="24" t="s">
        <v>104</v>
      </c>
      <c r="C116" s="24" t="s">
        <v>186</v>
      </c>
      <c r="D116" s="24" t="s">
        <v>8</v>
      </c>
      <c r="E116" s="24" t="s">
        <v>181</v>
      </c>
      <c r="F116" s="24" t="s">
        <v>18</v>
      </c>
      <c r="G116" s="24" t="s">
        <v>178</v>
      </c>
      <c r="H116" s="24" t="s">
        <v>178</v>
      </c>
      <c r="I116" s="24" t="s">
        <v>12</v>
      </c>
      <c r="J116" s="27">
        <v>570598.399999997</v>
      </c>
    </row>
    <row r="117" spans="1:10" x14ac:dyDescent="0.25">
      <c r="A117" s="23">
        <v>42767</v>
      </c>
      <c r="B117" s="24" t="s">
        <v>103</v>
      </c>
      <c r="C117" s="24" t="s">
        <v>118</v>
      </c>
      <c r="D117" s="24" t="s">
        <v>0</v>
      </c>
      <c r="E117" s="24" t="s">
        <v>181</v>
      </c>
      <c r="F117" s="24" t="s">
        <v>25</v>
      </c>
      <c r="G117" s="24" t="s">
        <v>178</v>
      </c>
      <c r="H117" s="24" t="s">
        <v>178</v>
      </c>
      <c r="I117" s="24" t="s">
        <v>129</v>
      </c>
      <c r="J117" s="27">
        <v>44653629</v>
      </c>
    </row>
    <row r="118" spans="1:10" x14ac:dyDescent="0.25">
      <c r="A118" s="23">
        <v>42767</v>
      </c>
      <c r="B118" s="24" t="s">
        <v>103</v>
      </c>
      <c r="C118" s="24" t="s">
        <v>118</v>
      </c>
      <c r="D118" s="24" t="s">
        <v>0</v>
      </c>
      <c r="E118" s="24" t="s">
        <v>178</v>
      </c>
      <c r="F118" s="24" t="s">
        <v>19</v>
      </c>
      <c r="G118" s="24" t="s">
        <v>182</v>
      </c>
      <c r="H118" s="24" t="s">
        <v>178</v>
      </c>
      <c r="I118" s="24" t="s">
        <v>47</v>
      </c>
      <c r="J118" s="27">
        <v>44025375</v>
      </c>
    </row>
    <row r="119" spans="1:10" x14ac:dyDescent="0.25">
      <c r="A119" s="23">
        <v>42767</v>
      </c>
      <c r="B119" s="24" t="s">
        <v>103</v>
      </c>
      <c r="C119" s="24" t="s">
        <v>118</v>
      </c>
      <c r="D119" s="24" t="s">
        <v>0</v>
      </c>
      <c r="E119" s="24" t="s">
        <v>178</v>
      </c>
      <c r="F119" s="24" t="s">
        <v>19</v>
      </c>
      <c r="G119" s="24" t="s">
        <v>178</v>
      </c>
      <c r="H119" s="24" t="s">
        <v>21</v>
      </c>
      <c r="I119" s="24" t="s">
        <v>78</v>
      </c>
      <c r="J119" s="27">
        <v>16658250</v>
      </c>
    </row>
    <row r="120" spans="1:10" x14ac:dyDescent="0.25">
      <c r="A120" s="23">
        <v>42767</v>
      </c>
      <c r="B120" s="24" t="s">
        <v>103</v>
      </c>
      <c r="C120" s="24" t="s">
        <v>118</v>
      </c>
      <c r="D120" s="24" t="s">
        <v>0</v>
      </c>
      <c r="E120" s="24" t="s">
        <v>178</v>
      </c>
      <c r="F120" s="24" t="s">
        <v>19</v>
      </c>
      <c r="G120" s="24" t="s">
        <v>178</v>
      </c>
      <c r="H120" s="24" t="s">
        <v>22</v>
      </c>
      <c r="I120" s="24" t="s">
        <v>79</v>
      </c>
      <c r="J120" s="27">
        <v>17848125</v>
      </c>
    </row>
    <row r="121" spans="1:10" x14ac:dyDescent="0.25">
      <c r="A121" s="23">
        <v>42767</v>
      </c>
      <c r="B121" s="24" t="s">
        <v>103</v>
      </c>
      <c r="C121" s="24" t="s">
        <v>118</v>
      </c>
      <c r="D121" s="24" t="s">
        <v>0</v>
      </c>
      <c r="E121" s="24" t="s">
        <v>178</v>
      </c>
      <c r="F121" s="24" t="s">
        <v>19</v>
      </c>
      <c r="G121" s="24" t="s">
        <v>178</v>
      </c>
      <c r="H121" s="24" t="s">
        <v>20</v>
      </c>
      <c r="I121" s="24" t="s">
        <v>80</v>
      </c>
      <c r="J121" s="27">
        <v>9519000</v>
      </c>
    </row>
    <row r="122" spans="1:10" x14ac:dyDescent="0.25">
      <c r="A122" s="23">
        <v>42767</v>
      </c>
      <c r="B122" s="24" t="s">
        <v>103</v>
      </c>
      <c r="C122" s="24" t="s">
        <v>118</v>
      </c>
      <c r="D122" s="24" t="s">
        <v>0</v>
      </c>
      <c r="E122" s="24" t="s">
        <v>178</v>
      </c>
      <c r="F122" s="24" t="s">
        <v>23</v>
      </c>
      <c r="G122" s="24" t="s">
        <v>182</v>
      </c>
      <c r="H122" s="24" t="s">
        <v>178</v>
      </c>
      <c r="I122" s="24" t="s">
        <v>48</v>
      </c>
      <c r="J122" s="27">
        <v>628254</v>
      </c>
    </row>
    <row r="123" spans="1:10" x14ac:dyDescent="0.25">
      <c r="A123" s="23">
        <v>42767</v>
      </c>
      <c r="B123" s="24" t="s">
        <v>103</v>
      </c>
      <c r="C123" s="24" t="s">
        <v>118</v>
      </c>
      <c r="D123" s="24" t="s">
        <v>0</v>
      </c>
      <c r="E123" s="24" t="s">
        <v>178</v>
      </c>
      <c r="F123" s="24" t="s">
        <v>23</v>
      </c>
      <c r="G123" s="24" t="s">
        <v>178</v>
      </c>
      <c r="H123" s="24" t="s">
        <v>201</v>
      </c>
      <c r="I123" s="24" t="s">
        <v>81</v>
      </c>
      <c r="J123" s="27">
        <v>549722.25</v>
      </c>
    </row>
    <row r="124" spans="1:10" x14ac:dyDescent="0.25">
      <c r="A124" s="23">
        <v>42767</v>
      </c>
      <c r="B124" s="24" t="s">
        <v>103</v>
      </c>
      <c r="C124" s="24" t="s">
        <v>118</v>
      </c>
      <c r="D124" s="24" t="s">
        <v>0</v>
      </c>
      <c r="E124" s="24" t="s">
        <v>178</v>
      </c>
      <c r="F124" s="24" t="s">
        <v>23</v>
      </c>
      <c r="G124" s="24" t="s">
        <v>178</v>
      </c>
      <c r="H124" s="24" t="s">
        <v>202</v>
      </c>
      <c r="I124" s="24" t="s">
        <v>82</v>
      </c>
      <c r="J124" s="27">
        <v>78531.75</v>
      </c>
    </row>
    <row r="125" spans="1:10" x14ac:dyDescent="0.25">
      <c r="A125" s="23">
        <v>42767</v>
      </c>
      <c r="B125" s="24" t="s">
        <v>103</v>
      </c>
      <c r="C125" s="24" t="s">
        <v>119</v>
      </c>
      <c r="D125" s="24" t="s">
        <v>1</v>
      </c>
      <c r="E125" s="24" t="s">
        <v>181</v>
      </c>
      <c r="F125" s="24" t="s">
        <v>23</v>
      </c>
      <c r="G125" s="24" t="s">
        <v>178</v>
      </c>
      <c r="H125" s="24" t="s">
        <v>178</v>
      </c>
      <c r="I125" s="24" t="s">
        <v>49</v>
      </c>
      <c r="J125" s="27">
        <v>27447609</v>
      </c>
    </row>
    <row r="126" spans="1:10" x14ac:dyDescent="0.25">
      <c r="A126" s="23">
        <v>42767</v>
      </c>
      <c r="B126" s="24" t="s">
        <v>103</v>
      </c>
      <c r="C126" s="24" t="s">
        <v>119</v>
      </c>
      <c r="D126" s="24" t="s">
        <v>1</v>
      </c>
      <c r="E126" s="24" t="s">
        <v>178</v>
      </c>
      <c r="F126" s="24" t="s">
        <v>19</v>
      </c>
      <c r="G126" s="24" t="s">
        <v>182</v>
      </c>
      <c r="H126" s="24" t="s">
        <v>178</v>
      </c>
      <c r="I126" s="24" t="s">
        <v>50</v>
      </c>
      <c r="J126" s="27">
        <v>27111301.875</v>
      </c>
    </row>
    <row r="127" spans="1:10" x14ac:dyDescent="0.25">
      <c r="A127" s="23">
        <v>42767</v>
      </c>
      <c r="B127" s="24" t="s">
        <v>103</v>
      </c>
      <c r="C127" s="24" t="s">
        <v>119</v>
      </c>
      <c r="D127" s="24" t="s">
        <v>1</v>
      </c>
      <c r="E127" s="24" t="s">
        <v>178</v>
      </c>
      <c r="F127" s="24" t="s">
        <v>19</v>
      </c>
      <c r="G127" s="24" t="s">
        <v>178</v>
      </c>
      <c r="H127" s="24" t="s">
        <v>21</v>
      </c>
      <c r="I127" s="24" t="s">
        <v>83</v>
      </c>
      <c r="J127" s="27">
        <v>10611305.25</v>
      </c>
    </row>
    <row r="128" spans="1:10" x14ac:dyDescent="0.25">
      <c r="A128" s="23">
        <v>42767</v>
      </c>
      <c r="B128" s="24" t="s">
        <v>103</v>
      </c>
      <c r="C128" s="24" t="s">
        <v>119</v>
      </c>
      <c r="D128" s="24" t="s">
        <v>1</v>
      </c>
      <c r="E128" s="24" t="s">
        <v>178</v>
      </c>
      <c r="F128" s="24" t="s">
        <v>19</v>
      </c>
      <c r="G128" s="24" t="s">
        <v>178</v>
      </c>
      <c r="H128" s="24" t="s">
        <v>22</v>
      </c>
      <c r="I128" s="24" t="s">
        <v>84</v>
      </c>
      <c r="J128" s="27">
        <v>11369255.625</v>
      </c>
    </row>
    <row r="129" spans="1:10" x14ac:dyDescent="0.25">
      <c r="A129" s="23">
        <v>42767</v>
      </c>
      <c r="B129" s="24" t="s">
        <v>103</v>
      </c>
      <c r="C129" s="24" t="s">
        <v>119</v>
      </c>
      <c r="D129" s="24" t="s">
        <v>1</v>
      </c>
      <c r="E129" s="24" t="s">
        <v>178</v>
      </c>
      <c r="F129" s="24" t="s">
        <v>19</v>
      </c>
      <c r="G129" s="24" t="s">
        <v>178</v>
      </c>
      <c r="H129" s="24" t="s">
        <v>20</v>
      </c>
      <c r="I129" s="24" t="s">
        <v>85</v>
      </c>
      <c r="J129" s="27">
        <v>5130741</v>
      </c>
    </row>
    <row r="130" spans="1:10" x14ac:dyDescent="0.25">
      <c r="A130" s="23">
        <v>42767</v>
      </c>
      <c r="B130" s="24" t="s">
        <v>103</v>
      </c>
      <c r="C130" s="24" t="s">
        <v>119</v>
      </c>
      <c r="D130" s="24" t="s">
        <v>1</v>
      </c>
      <c r="E130" s="24" t="s">
        <v>178</v>
      </c>
      <c r="F130" s="24" t="s">
        <v>23</v>
      </c>
      <c r="G130" s="24" t="s">
        <v>182</v>
      </c>
      <c r="H130" s="24" t="s">
        <v>178</v>
      </c>
      <c r="I130" s="24" t="s">
        <v>51</v>
      </c>
      <c r="J130" s="27">
        <v>336307.125</v>
      </c>
    </row>
    <row r="131" spans="1:10" x14ac:dyDescent="0.25">
      <c r="A131" s="23">
        <v>42767</v>
      </c>
      <c r="B131" s="24" t="s">
        <v>103</v>
      </c>
      <c r="C131" s="24" t="s">
        <v>119</v>
      </c>
      <c r="D131" s="24" t="s">
        <v>1</v>
      </c>
      <c r="E131" s="24" t="s">
        <v>178</v>
      </c>
      <c r="F131" s="24" t="s">
        <v>23</v>
      </c>
      <c r="G131" s="24" t="s">
        <v>178</v>
      </c>
      <c r="H131" s="24" t="s">
        <v>201</v>
      </c>
      <c r="I131" s="24" t="s">
        <v>86</v>
      </c>
      <c r="J131" s="27">
        <v>274861.125</v>
      </c>
    </row>
    <row r="132" spans="1:10" x14ac:dyDescent="0.25">
      <c r="A132" s="23">
        <v>42767</v>
      </c>
      <c r="B132" s="24" t="s">
        <v>103</v>
      </c>
      <c r="C132" s="24" t="s">
        <v>119</v>
      </c>
      <c r="D132" s="24" t="s">
        <v>1</v>
      </c>
      <c r="E132" s="24" t="s">
        <v>178</v>
      </c>
      <c r="F132" s="24" t="s">
        <v>23</v>
      </c>
      <c r="G132" s="24" t="s">
        <v>178</v>
      </c>
      <c r="H132" s="24" t="s">
        <v>202</v>
      </c>
      <c r="I132" s="24" t="s">
        <v>87</v>
      </c>
      <c r="J132" s="27">
        <v>61446</v>
      </c>
    </row>
    <row r="133" spans="1:10" x14ac:dyDescent="0.25">
      <c r="A133" s="23">
        <v>42767</v>
      </c>
      <c r="B133" s="24" t="s">
        <v>103</v>
      </c>
      <c r="C133" s="24" t="s">
        <v>183</v>
      </c>
      <c r="D133" s="24" t="s">
        <v>208</v>
      </c>
      <c r="E133" s="24" t="s">
        <v>181</v>
      </c>
      <c r="F133" s="24" t="s">
        <v>23</v>
      </c>
      <c r="G133" s="24" t="s">
        <v>178</v>
      </c>
      <c r="H133" s="24" t="s">
        <v>178</v>
      </c>
      <c r="I133" s="24" t="s">
        <v>52</v>
      </c>
      <c r="J133" s="27">
        <v>17206020</v>
      </c>
    </row>
    <row r="134" spans="1:10" x14ac:dyDescent="0.25">
      <c r="A134" s="23">
        <v>42767</v>
      </c>
      <c r="B134" s="24" t="s">
        <v>103</v>
      </c>
      <c r="C134" s="24" t="s">
        <v>183</v>
      </c>
      <c r="D134" s="24" t="s">
        <v>208</v>
      </c>
      <c r="E134" s="24" t="s">
        <v>178</v>
      </c>
      <c r="F134" s="24" t="s">
        <v>19</v>
      </c>
      <c r="G134" s="24" t="s">
        <v>182</v>
      </c>
      <c r="H134" s="24" t="s">
        <v>178</v>
      </c>
      <c r="I134" s="24" t="s">
        <v>53</v>
      </c>
      <c r="J134" s="27">
        <v>16914073.125</v>
      </c>
    </row>
    <row r="135" spans="1:10" x14ac:dyDescent="0.25">
      <c r="A135" s="23">
        <v>42767</v>
      </c>
      <c r="B135" s="24" t="s">
        <v>103</v>
      </c>
      <c r="C135" s="24" t="s">
        <v>183</v>
      </c>
      <c r="D135" s="24" t="s">
        <v>208</v>
      </c>
      <c r="E135" s="24" t="s">
        <v>178</v>
      </c>
      <c r="F135" s="24" t="s">
        <v>19</v>
      </c>
      <c r="G135" s="24" t="s">
        <v>178</v>
      </c>
      <c r="H135" s="24" t="s">
        <v>21</v>
      </c>
      <c r="I135" s="24" t="s">
        <v>88</v>
      </c>
      <c r="J135" s="27">
        <v>6046944.75</v>
      </c>
    </row>
    <row r="136" spans="1:10" x14ac:dyDescent="0.25">
      <c r="A136" s="23">
        <v>42767</v>
      </c>
      <c r="B136" s="24" t="s">
        <v>103</v>
      </c>
      <c r="C136" s="24" t="s">
        <v>183</v>
      </c>
      <c r="D136" s="24" t="s">
        <v>208</v>
      </c>
      <c r="E136" s="24" t="s">
        <v>178</v>
      </c>
      <c r="F136" s="24" t="s">
        <v>19</v>
      </c>
      <c r="G136" s="24" t="s">
        <v>178</v>
      </c>
      <c r="H136" s="24" t="s">
        <v>22</v>
      </c>
      <c r="I136" s="24" t="s">
        <v>89</v>
      </c>
      <c r="J136" s="27">
        <v>6478869.375</v>
      </c>
    </row>
    <row r="137" spans="1:10" x14ac:dyDescent="0.25">
      <c r="A137" s="23">
        <v>42767</v>
      </c>
      <c r="B137" s="24" t="s">
        <v>103</v>
      </c>
      <c r="C137" s="24" t="s">
        <v>183</v>
      </c>
      <c r="D137" s="24" t="s">
        <v>208</v>
      </c>
      <c r="E137" s="24" t="s">
        <v>178</v>
      </c>
      <c r="F137" s="24" t="s">
        <v>19</v>
      </c>
      <c r="G137" s="24" t="s">
        <v>178</v>
      </c>
      <c r="H137" s="24" t="s">
        <v>20</v>
      </c>
      <c r="I137" s="24" t="s">
        <v>90</v>
      </c>
      <c r="J137" s="27">
        <v>4388259</v>
      </c>
    </row>
    <row r="138" spans="1:10" x14ac:dyDescent="0.25">
      <c r="A138" s="23">
        <v>42767</v>
      </c>
      <c r="B138" s="24" t="s">
        <v>103</v>
      </c>
      <c r="C138" s="24" t="s">
        <v>183</v>
      </c>
      <c r="D138" s="24" t="s">
        <v>208</v>
      </c>
      <c r="E138" s="24" t="s">
        <v>178</v>
      </c>
      <c r="F138" s="24" t="s">
        <v>23</v>
      </c>
      <c r="G138" s="24" t="s">
        <v>182</v>
      </c>
      <c r="H138" s="24" t="s">
        <v>178</v>
      </c>
      <c r="I138" s="24" t="s">
        <v>54</v>
      </c>
      <c r="J138" s="27">
        <v>291946.875</v>
      </c>
    </row>
    <row r="139" spans="1:10" x14ac:dyDescent="0.25">
      <c r="A139" s="23">
        <v>42767</v>
      </c>
      <c r="B139" s="24" t="s">
        <v>103</v>
      </c>
      <c r="C139" s="24" t="s">
        <v>183</v>
      </c>
      <c r="D139" s="24" t="s">
        <v>208</v>
      </c>
      <c r="E139" s="24" t="s">
        <v>178</v>
      </c>
      <c r="F139" s="24" t="s">
        <v>23</v>
      </c>
      <c r="G139" s="24" t="s">
        <v>178</v>
      </c>
      <c r="H139" s="24" t="s">
        <v>201</v>
      </c>
      <c r="I139" s="24" t="s">
        <v>92</v>
      </c>
      <c r="J139" s="27">
        <v>274861.125</v>
      </c>
    </row>
    <row r="140" spans="1:10" x14ac:dyDescent="0.25">
      <c r="A140" s="23">
        <v>42767</v>
      </c>
      <c r="B140" s="24" t="s">
        <v>103</v>
      </c>
      <c r="C140" s="24" t="s">
        <v>183</v>
      </c>
      <c r="D140" s="24" t="s">
        <v>208</v>
      </c>
      <c r="E140" s="24" t="s">
        <v>178</v>
      </c>
      <c r="F140" s="24" t="s">
        <v>23</v>
      </c>
      <c r="G140" s="24" t="s">
        <v>178</v>
      </c>
      <c r="H140" s="24" t="s">
        <v>202</v>
      </c>
      <c r="I140" s="24" t="s">
        <v>91</v>
      </c>
      <c r="J140" s="27">
        <v>17085.75</v>
      </c>
    </row>
    <row r="141" spans="1:10" x14ac:dyDescent="0.25">
      <c r="A141" s="23">
        <v>42767</v>
      </c>
      <c r="B141" s="24" t="s">
        <v>103</v>
      </c>
      <c r="C141" s="24" t="s">
        <v>120</v>
      </c>
      <c r="D141" s="24" t="s">
        <v>14</v>
      </c>
      <c r="E141" s="24" t="s">
        <v>181</v>
      </c>
      <c r="F141" s="24" t="s">
        <v>23</v>
      </c>
      <c r="G141" s="24" t="s">
        <v>178</v>
      </c>
      <c r="H141" s="24" t="s">
        <v>178</v>
      </c>
      <c r="I141" s="24" t="s">
        <v>55</v>
      </c>
      <c r="J141" s="27">
        <v>761706</v>
      </c>
    </row>
    <row r="142" spans="1:10" x14ac:dyDescent="0.25">
      <c r="A142" s="23">
        <v>42767</v>
      </c>
      <c r="B142" s="24" t="s">
        <v>103</v>
      </c>
      <c r="C142" s="24" t="s">
        <v>120</v>
      </c>
      <c r="D142" s="24" t="s">
        <v>14</v>
      </c>
      <c r="E142" s="24" t="s">
        <v>178</v>
      </c>
      <c r="F142" s="24" t="s">
        <v>203</v>
      </c>
      <c r="G142" s="24" t="s">
        <v>182</v>
      </c>
      <c r="H142" s="24" t="s">
        <v>178</v>
      </c>
      <c r="I142" s="24" t="s">
        <v>56</v>
      </c>
      <c r="J142" s="27">
        <v>150000</v>
      </c>
    </row>
    <row r="143" spans="1:10" x14ac:dyDescent="0.25">
      <c r="A143" s="23">
        <v>42767</v>
      </c>
      <c r="B143" s="24" t="s">
        <v>103</v>
      </c>
      <c r="C143" s="24" t="s">
        <v>120</v>
      </c>
      <c r="D143" s="24" t="s">
        <v>14</v>
      </c>
      <c r="E143" s="24" t="s">
        <v>178</v>
      </c>
      <c r="F143" s="24" t="s">
        <v>32</v>
      </c>
      <c r="G143" s="24" t="s">
        <v>182</v>
      </c>
      <c r="H143" s="24" t="s">
        <v>178</v>
      </c>
      <c r="I143" s="24" t="s">
        <v>57</v>
      </c>
      <c r="J143" s="27">
        <v>457600</v>
      </c>
    </row>
    <row r="144" spans="1:10" x14ac:dyDescent="0.25">
      <c r="A144" s="23">
        <v>42767</v>
      </c>
      <c r="B144" s="24" t="s">
        <v>103</v>
      </c>
      <c r="C144" s="24" t="s">
        <v>120</v>
      </c>
      <c r="D144" s="24" t="s">
        <v>14</v>
      </c>
      <c r="E144" s="24" t="s">
        <v>178</v>
      </c>
      <c r="F144" s="24" t="s">
        <v>32</v>
      </c>
      <c r="G144" s="24" t="s">
        <v>178</v>
      </c>
      <c r="H144" s="24" t="s">
        <v>37</v>
      </c>
      <c r="I144" s="24" t="s">
        <v>93</v>
      </c>
      <c r="J144" s="27">
        <v>320000</v>
      </c>
    </row>
    <row r="145" spans="1:10" x14ac:dyDescent="0.25">
      <c r="A145" s="23">
        <v>42767</v>
      </c>
      <c r="B145" s="24" t="s">
        <v>103</v>
      </c>
      <c r="C145" s="24" t="s">
        <v>120</v>
      </c>
      <c r="D145" s="24" t="s">
        <v>14</v>
      </c>
      <c r="E145" s="24" t="s">
        <v>178</v>
      </c>
      <c r="F145" s="24" t="s">
        <v>32</v>
      </c>
      <c r="G145" s="24" t="s">
        <v>178</v>
      </c>
      <c r="H145" s="24" t="s">
        <v>38</v>
      </c>
      <c r="I145" s="24" t="s">
        <v>94</v>
      </c>
      <c r="J145" s="27">
        <v>32000</v>
      </c>
    </row>
    <row r="146" spans="1:10" x14ac:dyDescent="0.25">
      <c r="A146" s="23">
        <v>42767</v>
      </c>
      <c r="B146" s="24" t="s">
        <v>103</v>
      </c>
      <c r="C146" s="24" t="s">
        <v>120</v>
      </c>
      <c r="D146" s="24" t="s">
        <v>14</v>
      </c>
      <c r="E146" s="24" t="s">
        <v>178</v>
      </c>
      <c r="F146" s="24" t="s">
        <v>32</v>
      </c>
      <c r="G146" s="24" t="s">
        <v>178</v>
      </c>
      <c r="H146" s="24" t="s">
        <v>39</v>
      </c>
      <c r="I146" s="24" t="s">
        <v>94</v>
      </c>
      <c r="J146" s="27">
        <v>105600</v>
      </c>
    </row>
    <row r="147" spans="1:10" x14ac:dyDescent="0.25">
      <c r="A147" s="23">
        <v>42767</v>
      </c>
      <c r="B147" s="24" t="s">
        <v>103</v>
      </c>
      <c r="C147" s="24" t="s">
        <v>120</v>
      </c>
      <c r="D147" s="24" t="s">
        <v>14</v>
      </c>
      <c r="E147" s="24" t="s">
        <v>178</v>
      </c>
      <c r="F147" s="24" t="s">
        <v>15</v>
      </c>
      <c r="G147" s="24" t="s">
        <v>182</v>
      </c>
      <c r="H147" s="24" t="s">
        <v>178</v>
      </c>
      <c r="I147" s="24" t="s">
        <v>58</v>
      </c>
      <c r="J147" s="27">
        <v>91541</v>
      </c>
    </row>
    <row r="148" spans="1:10" x14ac:dyDescent="0.25">
      <c r="A148" s="23">
        <v>42767</v>
      </c>
      <c r="B148" s="24" t="s">
        <v>103</v>
      </c>
      <c r="C148" s="24" t="s">
        <v>120</v>
      </c>
      <c r="D148" s="24" t="s">
        <v>14</v>
      </c>
      <c r="E148" s="24" t="s">
        <v>178</v>
      </c>
      <c r="F148" s="24" t="s">
        <v>15</v>
      </c>
      <c r="G148" s="24" t="s">
        <v>178</v>
      </c>
      <c r="H148" s="24" t="s">
        <v>40</v>
      </c>
      <c r="I148" s="24" t="s">
        <v>95</v>
      </c>
      <c r="J148" s="27">
        <v>50000</v>
      </c>
    </row>
    <row r="149" spans="1:10" x14ac:dyDescent="0.25">
      <c r="A149" s="23">
        <v>42767</v>
      </c>
      <c r="B149" s="24" t="s">
        <v>103</v>
      </c>
      <c r="C149" s="24" t="s">
        <v>120</v>
      </c>
      <c r="D149" s="24" t="s">
        <v>14</v>
      </c>
      <c r="E149" s="24" t="s">
        <v>178</v>
      </c>
      <c r="F149" s="24" t="s">
        <v>15</v>
      </c>
      <c r="G149" s="24" t="s">
        <v>178</v>
      </c>
      <c r="H149" s="24" t="s">
        <v>41</v>
      </c>
      <c r="I149" s="24" t="s">
        <v>96</v>
      </c>
      <c r="J149" s="27">
        <v>26928</v>
      </c>
    </row>
    <row r="150" spans="1:10" x14ac:dyDescent="0.25">
      <c r="A150" s="23">
        <v>42767</v>
      </c>
      <c r="B150" s="24" t="s">
        <v>103</v>
      </c>
      <c r="C150" s="24" t="s">
        <v>120</v>
      </c>
      <c r="D150" s="24" t="s">
        <v>14</v>
      </c>
      <c r="E150" s="24" t="s">
        <v>178</v>
      </c>
      <c r="F150" s="24" t="s">
        <v>15</v>
      </c>
      <c r="G150" s="24" t="s">
        <v>178</v>
      </c>
      <c r="H150" s="24" t="s">
        <v>42</v>
      </c>
      <c r="I150" s="24" t="s">
        <v>97</v>
      </c>
      <c r="J150" s="27">
        <v>14613</v>
      </c>
    </row>
    <row r="151" spans="1:10" x14ac:dyDescent="0.25">
      <c r="A151" s="23">
        <v>42767</v>
      </c>
      <c r="B151" s="24" t="s">
        <v>103</v>
      </c>
      <c r="C151" s="24" t="s">
        <v>120</v>
      </c>
      <c r="D151" s="24" t="s">
        <v>14</v>
      </c>
      <c r="E151" s="24" t="s">
        <v>178</v>
      </c>
      <c r="F151" s="24" t="s">
        <v>29</v>
      </c>
      <c r="G151" s="24" t="s">
        <v>182</v>
      </c>
      <c r="H151" s="24" t="s">
        <v>178</v>
      </c>
      <c r="I151" s="24" t="s">
        <v>59</v>
      </c>
      <c r="J151" s="27">
        <v>12667</v>
      </c>
    </row>
    <row r="152" spans="1:10" x14ac:dyDescent="0.25">
      <c r="A152" s="23">
        <v>42767</v>
      </c>
      <c r="B152" s="24" t="s">
        <v>103</v>
      </c>
      <c r="C152" s="24" t="s">
        <v>120</v>
      </c>
      <c r="D152" s="24" t="s">
        <v>14</v>
      </c>
      <c r="E152" s="24" t="s">
        <v>178</v>
      </c>
      <c r="F152" s="24" t="s">
        <v>36</v>
      </c>
      <c r="G152" s="24" t="s">
        <v>182</v>
      </c>
      <c r="H152" s="24" t="s">
        <v>178</v>
      </c>
      <c r="I152" s="24" t="s">
        <v>60</v>
      </c>
      <c r="J152" s="27">
        <v>49898</v>
      </c>
    </row>
    <row r="153" spans="1:10" x14ac:dyDescent="0.25">
      <c r="A153" s="23">
        <v>42767</v>
      </c>
      <c r="B153" s="24" t="s">
        <v>103</v>
      </c>
      <c r="C153" s="24" t="s">
        <v>120</v>
      </c>
      <c r="D153" s="24" t="s">
        <v>2</v>
      </c>
      <c r="E153" s="24" t="s">
        <v>181</v>
      </c>
      <c r="F153" s="24" t="s">
        <v>36</v>
      </c>
      <c r="G153" s="24" t="s">
        <v>178</v>
      </c>
      <c r="H153" s="24" t="s">
        <v>178</v>
      </c>
      <c r="I153" s="24" t="s">
        <v>61</v>
      </c>
      <c r="J153" s="27">
        <v>13019461.300000001</v>
      </c>
    </row>
    <row r="154" spans="1:10" x14ac:dyDescent="0.25">
      <c r="A154" s="23">
        <v>42767</v>
      </c>
      <c r="B154" s="24" t="s">
        <v>103</v>
      </c>
      <c r="C154" s="24" t="s">
        <v>120</v>
      </c>
      <c r="D154" s="24" t="s">
        <v>2</v>
      </c>
      <c r="E154" s="24" t="s">
        <v>178</v>
      </c>
      <c r="F154" s="24" t="s">
        <v>16</v>
      </c>
      <c r="G154" s="24" t="s">
        <v>182</v>
      </c>
      <c r="H154" s="24" t="s">
        <v>178</v>
      </c>
      <c r="I154" s="24" t="s">
        <v>62</v>
      </c>
      <c r="J154" s="27">
        <v>1250000</v>
      </c>
    </row>
    <row r="155" spans="1:10" x14ac:dyDescent="0.25">
      <c r="A155" s="23">
        <v>42767</v>
      </c>
      <c r="B155" s="24" t="s">
        <v>103</v>
      </c>
      <c r="C155" s="24" t="s">
        <v>120</v>
      </c>
      <c r="D155" s="24" t="s">
        <v>2</v>
      </c>
      <c r="E155" s="24" t="s">
        <v>178</v>
      </c>
      <c r="F155" s="24" t="s">
        <v>31</v>
      </c>
      <c r="G155" s="24" t="s">
        <v>182</v>
      </c>
      <c r="H155" s="24" t="s">
        <v>178</v>
      </c>
      <c r="I155" s="24" t="s">
        <v>63</v>
      </c>
      <c r="J155" s="27">
        <v>1238737.5</v>
      </c>
    </row>
    <row r="156" spans="1:10" x14ac:dyDescent="0.25">
      <c r="A156" s="23">
        <v>42767</v>
      </c>
      <c r="B156" s="24" t="s">
        <v>103</v>
      </c>
      <c r="C156" s="24" t="s">
        <v>120</v>
      </c>
      <c r="D156" s="24" t="s">
        <v>2</v>
      </c>
      <c r="E156" s="24" t="s">
        <v>178</v>
      </c>
      <c r="F156" s="24" t="s">
        <v>31</v>
      </c>
      <c r="G156" s="24" t="s">
        <v>178</v>
      </c>
      <c r="H156" s="24" t="s">
        <v>37</v>
      </c>
      <c r="I156" s="24" t="s">
        <v>98</v>
      </c>
      <c r="J156" s="27">
        <v>577500</v>
      </c>
    </row>
    <row r="157" spans="1:10" x14ac:dyDescent="0.25">
      <c r="A157" s="23">
        <v>42767</v>
      </c>
      <c r="B157" s="24" t="s">
        <v>103</v>
      </c>
      <c r="C157" s="24" t="s">
        <v>120</v>
      </c>
      <c r="D157" s="24" t="s">
        <v>2</v>
      </c>
      <c r="E157" s="24" t="s">
        <v>178</v>
      </c>
      <c r="F157" s="24" t="s">
        <v>31</v>
      </c>
      <c r="G157" s="24" t="s">
        <v>178</v>
      </c>
      <c r="H157" s="24" t="s">
        <v>38</v>
      </c>
      <c r="I157" s="24" t="s">
        <v>99</v>
      </c>
      <c r="J157" s="27">
        <v>375375</v>
      </c>
    </row>
    <row r="158" spans="1:10" x14ac:dyDescent="0.25">
      <c r="A158" s="23">
        <v>42767</v>
      </c>
      <c r="B158" s="24" t="s">
        <v>103</v>
      </c>
      <c r="C158" s="24" t="s">
        <v>120</v>
      </c>
      <c r="D158" s="24" t="s">
        <v>2</v>
      </c>
      <c r="E158" s="24" t="s">
        <v>178</v>
      </c>
      <c r="F158" s="24" t="s">
        <v>31</v>
      </c>
      <c r="G158" s="24" t="s">
        <v>178</v>
      </c>
      <c r="H158" s="24" t="s">
        <v>39</v>
      </c>
      <c r="I158" s="24" t="s">
        <v>100</v>
      </c>
      <c r="J158" s="27">
        <v>285862.5</v>
      </c>
    </row>
    <row r="159" spans="1:10" x14ac:dyDescent="0.25">
      <c r="A159" s="23">
        <v>42767</v>
      </c>
      <c r="B159" s="24" t="s">
        <v>103</v>
      </c>
      <c r="C159" s="24" t="s">
        <v>120</v>
      </c>
      <c r="D159" s="24" t="s">
        <v>2</v>
      </c>
      <c r="E159" s="24" t="s">
        <v>178</v>
      </c>
      <c r="F159" s="24" t="s">
        <v>28</v>
      </c>
      <c r="G159" s="24" t="s">
        <v>182</v>
      </c>
      <c r="H159" s="24" t="s">
        <v>178</v>
      </c>
      <c r="I159" s="24" t="s">
        <v>64</v>
      </c>
      <c r="J159" s="27">
        <v>8484189.5099999998</v>
      </c>
    </row>
    <row r="160" spans="1:10" x14ac:dyDescent="0.25">
      <c r="A160" s="23">
        <v>42767</v>
      </c>
      <c r="B160" s="24" t="s">
        <v>103</v>
      </c>
      <c r="C160" s="24" t="s">
        <v>120</v>
      </c>
      <c r="D160" s="24" t="s">
        <v>2</v>
      </c>
      <c r="E160" s="24" t="s">
        <v>178</v>
      </c>
      <c r="F160" s="24" t="s">
        <v>28</v>
      </c>
      <c r="G160" s="24" t="s">
        <v>178</v>
      </c>
      <c r="H160" s="24" t="s">
        <v>43</v>
      </c>
      <c r="I160" s="24" t="s">
        <v>101</v>
      </c>
      <c r="J160" s="27">
        <v>5358435.4799999995</v>
      </c>
    </row>
    <row r="161" spans="1:10" x14ac:dyDescent="0.25">
      <c r="A161" s="23">
        <v>42767</v>
      </c>
      <c r="B161" s="24" t="s">
        <v>103</v>
      </c>
      <c r="C161" s="24" t="s">
        <v>120</v>
      </c>
      <c r="D161" s="24" t="s">
        <v>2</v>
      </c>
      <c r="E161" s="24" t="s">
        <v>178</v>
      </c>
      <c r="F161" s="24" t="s">
        <v>28</v>
      </c>
      <c r="G161" s="24" t="s">
        <v>178</v>
      </c>
      <c r="H161" s="24" t="s">
        <v>44</v>
      </c>
      <c r="I161" s="24" t="s">
        <v>102</v>
      </c>
      <c r="J161" s="27">
        <v>3125754.0300000003</v>
      </c>
    </row>
    <row r="162" spans="1:10" x14ac:dyDescent="0.25">
      <c r="A162" s="23">
        <v>42767</v>
      </c>
      <c r="B162" s="24" t="s">
        <v>103</v>
      </c>
      <c r="C162" s="24" t="s">
        <v>120</v>
      </c>
      <c r="D162" s="24" t="s">
        <v>2</v>
      </c>
      <c r="E162" s="24" t="s">
        <v>178</v>
      </c>
      <c r="F162" s="24" t="s">
        <v>35</v>
      </c>
      <c r="G162" s="24" t="s">
        <v>182</v>
      </c>
      <c r="H162" s="24" t="s">
        <v>178</v>
      </c>
      <c r="I162" s="24" t="s">
        <v>65</v>
      </c>
      <c r="J162" s="27">
        <v>270000</v>
      </c>
    </row>
    <row r="163" spans="1:10" x14ac:dyDescent="0.25">
      <c r="A163" s="23">
        <v>42767</v>
      </c>
      <c r="B163" s="24" t="s">
        <v>103</v>
      </c>
      <c r="C163" s="24" t="s">
        <v>120</v>
      </c>
      <c r="D163" s="24" t="s">
        <v>2</v>
      </c>
      <c r="E163" s="24" t="s">
        <v>178</v>
      </c>
      <c r="F163" s="24" t="s">
        <v>45</v>
      </c>
      <c r="G163" s="24" t="s">
        <v>182</v>
      </c>
      <c r="H163" s="24" t="s">
        <v>178</v>
      </c>
      <c r="I163" s="24" t="s">
        <v>66</v>
      </c>
      <c r="J163" s="27">
        <v>250000</v>
      </c>
    </row>
    <row r="164" spans="1:10" x14ac:dyDescent="0.25">
      <c r="A164" s="23">
        <v>42767</v>
      </c>
      <c r="B164" s="24" t="s">
        <v>103</v>
      </c>
      <c r="C164" s="24" t="s">
        <v>120</v>
      </c>
      <c r="D164" s="24" t="s">
        <v>2</v>
      </c>
      <c r="E164" s="24" t="s">
        <v>178</v>
      </c>
      <c r="F164" s="24" t="s">
        <v>30</v>
      </c>
      <c r="G164" s="24" t="s">
        <v>182</v>
      </c>
      <c r="H164" s="24" t="s">
        <v>178</v>
      </c>
      <c r="I164" s="24" t="s">
        <v>67</v>
      </c>
      <c r="J164" s="27">
        <v>933000</v>
      </c>
    </row>
    <row r="165" spans="1:10" x14ac:dyDescent="0.25">
      <c r="A165" s="23">
        <v>42767</v>
      </c>
      <c r="B165" s="24" t="s">
        <v>103</v>
      </c>
      <c r="C165" s="24" t="s">
        <v>120</v>
      </c>
      <c r="D165" s="24" t="s">
        <v>2</v>
      </c>
      <c r="E165" s="24" t="s">
        <v>178</v>
      </c>
      <c r="F165" s="24" t="s">
        <v>34</v>
      </c>
      <c r="G165" s="24" t="s">
        <v>182</v>
      </c>
      <c r="H165" s="24" t="s">
        <v>178</v>
      </c>
      <c r="I165" s="24" t="s">
        <v>68</v>
      </c>
      <c r="J165" s="27">
        <v>446536.29000000004</v>
      </c>
    </row>
    <row r="166" spans="1:10" x14ac:dyDescent="0.25">
      <c r="A166" s="23">
        <v>42767</v>
      </c>
      <c r="B166" s="24" t="s">
        <v>103</v>
      </c>
      <c r="C166" s="24" t="s">
        <v>120</v>
      </c>
      <c r="D166" s="24" t="s">
        <v>2</v>
      </c>
      <c r="E166" s="24" t="s">
        <v>178</v>
      </c>
      <c r="F166" s="24" t="s">
        <v>33</v>
      </c>
      <c r="G166" s="24" t="s">
        <v>182</v>
      </c>
      <c r="H166" s="24" t="s">
        <v>178</v>
      </c>
      <c r="I166" s="24" t="s">
        <v>69</v>
      </c>
      <c r="J166" s="27">
        <v>146998</v>
      </c>
    </row>
    <row r="167" spans="1:10" x14ac:dyDescent="0.25">
      <c r="A167" s="23">
        <v>42767</v>
      </c>
      <c r="B167" s="24" t="s">
        <v>103</v>
      </c>
      <c r="C167" s="24" t="s">
        <v>184</v>
      </c>
      <c r="D167" s="24" t="s">
        <v>17</v>
      </c>
      <c r="E167" s="24" t="s">
        <v>181</v>
      </c>
      <c r="F167" s="24" t="s">
        <v>33</v>
      </c>
      <c r="G167" s="24" t="s">
        <v>178</v>
      </c>
      <c r="H167" s="24" t="s">
        <v>178</v>
      </c>
      <c r="I167" s="24" t="s">
        <v>70</v>
      </c>
      <c r="J167" s="27">
        <v>3424852.6999999993</v>
      </c>
    </row>
    <row r="168" spans="1:10" x14ac:dyDescent="0.25">
      <c r="A168" s="23">
        <v>42767</v>
      </c>
      <c r="B168" s="24" t="s">
        <v>103</v>
      </c>
      <c r="C168" s="24" t="s">
        <v>121</v>
      </c>
      <c r="D168" s="24" t="s">
        <v>5</v>
      </c>
      <c r="E168" s="24" t="s">
        <v>181</v>
      </c>
      <c r="F168" s="24" t="s">
        <v>33</v>
      </c>
      <c r="G168" s="24" t="s">
        <v>178</v>
      </c>
      <c r="H168" s="24" t="s">
        <v>178</v>
      </c>
      <c r="I168" s="24" t="s">
        <v>71</v>
      </c>
      <c r="J168" s="27">
        <v>0</v>
      </c>
    </row>
    <row r="169" spans="1:10" x14ac:dyDescent="0.25">
      <c r="A169" s="23">
        <v>42767</v>
      </c>
      <c r="B169" s="24" t="s">
        <v>103</v>
      </c>
      <c r="C169" s="24" t="s">
        <v>122</v>
      </c>
      <c r="D169" s="24" t="s">
        <v>6</v>
      </c>
      <c r="E169" s="24" t="s">
        <v>181</v>
      </c>
      <c r="F169" s="24" t="s">
        <v>27</v>
      </c>
      <c r="G169" s="24" t="s">
        <v>178</v>
      </c>
      <c r="H169" s="24" t="s">
        <v>178</v>
      </c>
      <c r="I169" s="24" t="s">
        <v>74</v>
      </c>
      <c r="J169" s="27">
        <v>1890428</v>
      </c>
    </row>
    <row r="170" spans="1:10" x14ac:dyDescent="0.25">
      <c r="A170" s="23">
        <v>42767</v>
      </c>
      <c r="B170" s="24" t="s">
        <v>103</v>
      </c>
      <c r="C170" s="24" t="s">
        <v>122</v>
      </c>
      <c r="D170" s="24" t="s">
        <v>6</v>
      </c>
      <c r="E170" s="24" t="s">
        <v>178</v>
      </c>
      <c r="F170" s="24" t="s">
        <v>4</v>
      </c>
      <c r="G170" s="24" t="s">
        <v>182</v>
      </c>
      <c r="H170" s="24" t="s">
        <v>178</v>
      </c>
      <c r="I170" s="24" t="s">
        <v>75</v>
      </c>
      <c r="J170" s="27">
        <v>1890428</v>
      </c>
    </row>
    <row r="171" spans="1:10" x14ac:dyDescent="0.25">
      <c r="A171" s="23">
        <v>42767</v>
      </c>
      <c r="B171" s="24" t="s">
        <v>103</v>
      </c>
      <c r="C171" s="24" t="s">
        <v>185</v>
      </c>
      <c r="D171" s="24" t="s">
        <v>7</v>
      </c>
      <c r="E171" s="24" t="s">
        <v>181</v>
      </c>
      <c r="F171" s="24" t="s">
        <v>18</v>
      </c>
      <c r="G171" s="24" t="s">
        <v>178</v>
      </c>
      <c r="H171" s="24" t="s">
        <v>178</v>
      </c>
      <c r="I171" s="24" t="s">
        <v>77</v>
      </c>
      <c r="J171" s="27">
        <v>1534424.6999999993</v>
      </c>
    </row>
    <row r="172" spans="1:10" x14ac:dyDescent="0.25">
      <c r="A172" s="23">
        <v>42767</v>
      </c>
      <c r="B172" s="24" t="s">
        <v>103</v>
      </c>
      <c r="C172" s="24" t="s">
        <v>123</v>
      </c>
      <c r="D172" s="24" t="s">
        <v>10</v>
      </c>
      <c r="E172" s="24" t="s">
        <v>181</v>
      </c>
      <c r="F172" s="24" t="s">
        <v>18</v>
      </c>
      <c r="G172" s="24" t="s">
        <v>178</v>
      </c>
      <c r="H172" s="24" t="s">
        <v>178</v>
      </c>
      <c r="I172" s="24" t="s">
        <v>11</v>
      </c>
      <c r="J172" s="27">
        <v>306884.93999999989</v>
      </c>
    </row>
    <row r="173" spans="1:10" x14ac:dyDescent="0.25">
      <c r="A173" s="23">
        <v>42767</v>
      </c>
      <c r="B173" s="24" t="s">
        <v>103</v>
      </c>
      <c r="C173" s="24" t="s">
        <v>186</v>
      </c>
      <c r="D173" s="24" t="s">
        <v>8</v>
      </c>
      <c r="E173" s="24" t="s">
        <v>181</v>
      </c>
      <c r="F173" s="24" t="s">
        <v>18</v>
      </c>
      <c r="G173" s="24" t="s">
        <v>178</v>
      </c>
      <c r="H173" s="24" t="s">
        <v>178</v>
      </c>
      <c r="I173" s="24" t="s">
        <v>12</v>
      </c>
      <c r="J173" s="27">
        <v>1227539.7599999993</v>
      </c>
    </row>
    <row r="174" spans="1:10" x14ac:dyDescent="0.25">
      <c r="A174" s="23">
        <v>42767</v>
      </c>
      <c r="B174" s="24" t="s">
        <v>104</v>
      </c>
      <c r="C174" s="24" t="s">
        <v>118</v>
      </c>
      <c r="D174" s="24" t="s">
        <v>0</v>
      </c>
      <c r="E174" s="24" t="s">
        <v>181</v>
      </c>
      <c r="F174" s="24" t="s">
        <v>25</v>
      </c>
      <c r="G174" s="24" t="s">
        <v>178</v>
      </c>
      <c r="H174" s="24" t="s">
        <v>178</v>
      </c>
      <c r="I174" s="24" t="s">
        <v>129</v>
      </c>
      <c r="J174" s="27">
        <v>43886854.511999995</v>
      </c>
    </row>
    <row r="175" spans="1:10" x14ac:dyDescent="0.25">
      <c r="A175" s="23">
        <v>42767</v>
      </c>
      <c r="B175" s="24" t="s">
        <v>104</v>
      </c>
      <c r="C175" s="24" t="s">
        <v>118</v>
      </c>
      <c r="D175" s="24" t="s">
        <v>0</v>
      </c>
      <c r="E175" s="24" t="s">
        <v>178</v>
      </c>
      <c r="F175" s="24" t="s">
        <v>19</v>
      </c>
      <c r="G175" s="24" t="s">
        <v>182</v>
      </c>
      <c r="H175" s="24" t="s">
        <v>178</v>
      </c>
      <c r="I175" s="24" t="s">
        <v>47</v>
      </c>
      <c r="J175" s="27">
        <v>43263854.999999993</v>
      </c>
    </row>
    <row r="176" spans="1:10" x14ac:dyDescent="0.25">
      <c r="A176" s="23">
        <v>42767</v>
      </c>
      <c r="B176" s="24" t="s">
        <v>104</v>
      </c>
      <c r="C176" s="24" t="s">
        <v>118</v>
      </c>
      <c r="D176" s="24" t="s">
        <v>0</v>
      </c>
      <c r="E176" s="24" t="s">
        <v>178</v>
      </c>
      <c r="F176" s="24" t="s">
        <v>19</v>
      </c>
      <c r="G176" s="24" t="s">
        <v>178</v>
      </c>
      <c r="H176" s="24" t="s">
        <v>21</v>
      </c>
      <c r="I176" s="24" t="s">
        <v>78</v>
      </c>
      <c r="J176" s="27">
        <v>18026606.249999996</v>
      </c>
    </row>
    <row r="177" spans="1:10" x14ac:dyDescent="0.25">
      <c r="A177" s="23">
        <v>42767</v>
      </c>
      <c r="B177" s="24" t="s">
        <v>104</v>
      </c>
      <c r="C177" s="24" t="s">
        <v>118</v>
      </c>
      <c r="D177" s="24" t="s">
        <v>0</v>
      </c>
      <c r="E177" s="24" t="s">
        <v>178</v>
      </c>
      <c r="F177" s="24" t="s">
        <v>19</v>
      </c>
      <c r="G177" s="24" t="s">
        <v>178</v>
      </c>
      <c r="H177" s="24" t="s">
        <v>22</v>
      </c>
      <c r="I177" s="24" t="s">
        <v>79</v>
      </c>
      <c r="J177" s="27">
        <v>16584477.749999998</v>
      </c>
    </row>
    <row r="178" spans="1:10" x14ac:dyDescent="0.25">
      <c r="A178" s="23">
        <v>42767</v>
      </c>
      <c r="B178" s="24" t="s">
        <v>104</v>
      </c>
      <c r="C178" s="24" t="s">
        <v>118</v>
      </c>
      <c r="D178" s="24" t="s">
        <v>0</v>
      </c>
      <c r="E178" s="24" t="s">
        <v>178</v>
      </c>
      <c r="F178" s="24" t="s">
        <v>19</v>
      </c>
      <c r="G178" s="24" t="s">
        <v>178</v>
      </c>
      <c r="H178" s="24" t="s">
        <v>20</v>
      </c>
      <c r="I178" s="24" t="s">
        <v>80</v>
      </c>
      <c r="J178" s="27">
        <v>8652770.9999999981</v>
      </c>
    </row>
    <row r="179" spans="1:10" x14ac:dyDescent="0.25">
      <c r="A179" s="23">
        <v>42767</v>
      </c>
      <c r="B179" s="24" t="s">
        <v>104</v>
      </c>
      <c r="C179" s="24" t="s">
        <v>118</v>
      </c>
      <c r="D179" s="24" t="s">
        <v>0</v>
      </c>
      <c r="E179" s="24" t="s">
        <v>178</v>
      </c>
      <c r="F179" s="24" t="s">
        <v>23</v>
      </c>
      <c r="G179" s="24" t="s">
        <v>182</v>
      </c>
      <c r="H179" s="24" t="s">
        <v>178</v>
      </c>
      <c r="I179" s="24" t="s">
        <v>48</v>
      </c>
      <c r="J179" s="27">
        <v>622999.51199999999</v>
      </c>
    </row>
    <row r="180" spans="1:10" x14ac:dyDescent="0.25">
      <c r="A180" s="23">
        <v>42767</v>
      </c>
      <c r="B180" s="24" t="s">
        <v>104</v>
      </c>
      <c r="C180" s="24" t="s">
        <v>118</v>
      </c>
      <c r="D180" s="24" t="s">
        <v>0</v>
      </c>
      <c r="E180" s="24" t="s">
        <v>178</v>
      </c>
      <c r="F180" s="24" t="s">
        <v>23</v>
      </c>
      <c r="G180" s="24" t="s">
        <v>178</v>
      </c>
      <c r="H180" s="24" t="s">
        <v>201</v>
      </c>
      <c r="I180" s="24" t="s">
        <v>81</v>
      </c>
      <c r="J180" s="27">
        <v>545124.57299999997</v>
      </c>
    </row>
    <row r="181" spans="1:10" x14ac:dyDescent="0.25">
      <c r="A181" s="23">
        <v>42767</v>
      </c>
      <c r="B181" s="24" t="s">
        <v>104</v>
      </c>
      <c r="C181" s="24" t="s">
        <v>118</v>
      </c>
      <c r="D181" s="24" t="s">
        <v>0</v>
      </c>
      <c r="E181" s="24" t="s">
        <v>178</v>
      </c>
      <c r="F181" s="24" t="s">
        <v>23</v>
      </c>
      <c r="G181" s="24" t="s">
        <v>178</v>
      </c>
      <c r="H181" s="24" t="s">
        <v>202</v>
      </c>
      <c r="I181" s="24" t="s">
        <v>82</v>
      </c>
      <c r="J181" s="27">
        <v>77874.938999999998</v>
      </c>
    </row>
    <row r="182" spans="1:10" x14ac:dyDescent="0.25">
      <c r="A182" s="23">
        <v>42767</v>
      </c>
      <c r="B182" s="24" t="s">
        <v>104</v>
      </c>
      <c r="C182" s="24" t="s">
        <v>119</v>
      </c>
      <c r="D182" s="24" t="s">
        <v>1</v>
      </c>
      <c r="E182" s="24" t="s">
        <v>181</v>
      </c>
      <c r="F182" s="24" t="s">
        <v>23</v>
      </c>
      <c r="G182" s="24" t="s">
        <v>178</v>
      </c>
      <c r="H182" s="24" t="s">
        <v>178</v>
      </c>
      <c r="I182" s="24" t="s">
        <v>49</v>
      </c>
      <c r="J182" s="27">
        <v>27044598.451499995</v>
      </c>
    </row>
    <row r="183" spans="1:10" x14ac:dyDescent="0.25">
      <c r="A183" s="23">
        <v>42767</v>
      </c>
      <c r="B183" s="24" t="s">
        <v>104</v>
      </c>
      <c r="C183" s="24" t="s">
        <v>119</v>
      </c>
      <c r="D183" s="24" t="s">
        <v>1</v>
      </c>
      <c r="E183" s="24" t="s">
        <v>178</v>
      </c>
      <c r="F183" s="24" t="s">
        <v>19</v>
      </c>
      <c r="G183" s="24" t="s">
        <v>182</v>
      </c>
      <c r="H183" s="24" t="s">
        <v>178</v>
      </c>
      <c r="I183" s="24" t="s">
        <v>50</v>
      </c>
      <c r="J183" s="27">
        <v>26711104.076999996</v>
      </c>
    </row>
    <row r="184" spans="1:10" x14ac:dyDescent="0.25">
      <c r="A184" s="23">
        <v>42767</v>
      </c>
      <c r="B184" s="24" t="s">
        <v>104</v>
      </c>
      <c r="C184" s="24" t="s">
        <v>119</v>
      </c>
      <c r="D184" s="24" t="s">
        <v>1</v>
      </c>
      <c r="E184" s="24" t="s">
        <v>178</v>
      </c>
      <c r="F184" s="24" t="s">
        <v>19</v>
      </c>
      <c r="G184" s="24" t="s">
        <v>178</v>
      </c>
      <c r="H184" s="24" t="s">
        <v>21</v>
      </c>
      <c r="I184" s="24" t="s">
        <v>83</v>
      </c>
      <c r="J184" s="27">
        <v>11482948.181249999</v>
      </c>
    </row>
    <row r="185" spans="1:10" x14ac:dyDescent="0.25">
      <c r="A185" s="23">
        <v>42767</v>
      </c>
      <c r="B185" s="24" t="s">
        <v>104</v>
      </c>
      <c r="C185" s="24" t="s">
        <v>119</v>
      </c>
      <c r="D185" s="24" t="s">
        <v>1</v>
      </c>
      <c r="E185" s="24" t="s">
        <v>178</v>
      </c>
      <c r="F185" s="24" t="s">
        <v>19</v>
      </c>
      <c r="G185" s="24" t="s">
        <v>178</v>
      </c>
      <c r="H185" s="24" t="s">
        <v>22</v>
      </c>
      <c r="I185" s="24" t="s">
        <v>84</v>
      </c>
      <c r="J185" s="27">
        <v>10564312.326749999</v>
      </c>
    </row>
    <row r="186" spans="1:10" x14ac:dyDescent="0.25">
      <c r="A186" s="23">
        <v>42767</v>
      </c>
      <c r="B186" s="24" t="s">
        <v>104</v>
      </c>
      <c r="C186" s="24" t="s">
        <v>119</v>
      </c>
      <c r="D186" s="24" t="s">
        <v>1</v>
      </c>
      <c r="E186" s="24" t="s">
        <v>178</v>
      </c>
      <c r="F186" s="24" t="s">
        <v>19</v>
      </c>
      <c r="G186" s="24" t="s">
        <v>178</v>
      </c>
      <c r="H186" s="24" t="s">
        <v>20</v>
      </c>
      <c r="I186" s="24" t="s">
        <v>85</v>
      </c>
      <c r="J186" s="27">
        <v>4663843.5689999992</v>
      </c>
    </row>
    <row r="187" spans="1:10" x14ac:dyDescent="0.25">
      <c r="A187" s="23">
        <v>42767</v>
      </c>
      <c r="B187" s="24" t="s">
        <v>104</v>
      </c>
      <c r="C187" s="24" t="s">
        <v>119</v>
      </c>
      <c r="D187" s="24" t="s">
        <v>1</v>
      </c>
      <c r="E187" s="24" t="s">
        <v>178</v>
      </c>
      <c r="F187" s="24" t="s">
        <v>23</v>
      </c>
      <c r="G187" s="24" t="s">
        <v>182</v>
      </c>
      <c r="H187" s="24" t="s">
        <v>178</v>
      </c>
      <c r="I187" s="24" t="s">
        <v>51</v>
      </c>
      <c r="J187" s="27">
        <v>333494.37449999998</v>
      </c>
    </row>
    <row r="188" spans="1:10" x14ac:dyDescent="0.25">
      <c r="A188" s="23">
        <v>42767</v>
      </c>
      <c r="B188" s="24" t="s">
        <v>104</v>
      </c>
      <c r="C188" s="24" t="s">
        <v>119</v>
      </c>
      <c r="D188" s="24" t="s">
        <v>1</v>
      </c>
      <c r="E188" s="24" t="s">
        <v>178</v>
      </c>
      <c r="F188" s="24" t="s">
        <v>23</v>
      </c>
      <c r="G188" s="24" t="s">
        <v>178</v>
      </c>
      <c r="H188" s="24" t="s">
        <v>201</v>
      </c>
      <c r="I188" s="24" t="s">
        <v>86</v>
      </c>
      <c r="J188" s="27">
        <v>272562.28649999999</v>
      </c>
    </row>
    <row r="189" spans="1:10" x14ac:dyDescent="0.25">
      <c r="A189" s="23">
        <v>42767</v>
      </c>
      <c r="B189" s="24" t="s">
        <v>104</v>
      </c>
      <c r="C189" s="24" t="s">
        <v>119</v>
      </c>
      <c r="D189" s="24" t="s">
        <v>1</v>
      </c>
      <c r="E189" s="24" t="s">
        <v>178</v>
      </c>
      <c r="F189" s="24" t="s">
        <v>23</v>
      </c>
      <c r="G189" s="24" t="s">
        <v>178</v>
      </c>
      <c r="H189" s="24" t="s">
        <v>202</v>
      </c>
      <c r="I189" s="24" t="s">
        <v>87</v>
      </c>
      <c r="J189" s="27">
        <v>60932.087999999996</v>
      </c>
    </row>
    <row r="190" spans="1:10" x14ac:dyDescent="0.25">
      <c r="A190" s="23">
        <v>42767</v>
      </c>
      <c r="B190" s="24" t="s">
        <v>104</v>
      </c>
      <c r="C190" s="24" t="s">
        <v>183</v>
      </c>
      <c r="D190" s="24" t="s">
        <v>208</v>
      </c>
      <c r="E190" s="24" t="s">
        <v>181</v>
      </c>
      <c r="F190" s="24" t="s">
        <v>23</v>
      </c>
      <c r="G190" s="24" t="s">
        <v>178</v>
      </c>
      <c r="H190" s="24" t="s">
        <v>178</v>
      </c>
      <c r="I190" s="24" t="s">
        <v>52</v>
      </c>
      <c r="J190" s="27">
        <v>16842256.0605</v>
      </c>
    </row>
    <row r="191" spans="1:10" x14ac:dyDescent="0.25">
      <c r="A191" s="23">
        <v>42767</v>
      </c>
      <c r="B191" s="24" t="s">
        <v>104</v>
      </c>
      <c r="C191" s="24" t="s">
        <v>183</v>
      </c>
      <c r="D191" s="24" t="s">
        <v>208</v>
      </c>
      <c r="E191" s="24" t="s">
        <v>178</v>
      </c>
      <c r="F191" s="24" t="s">
        <v>19</v>
      </c>
      <c r="G191" s="24" t="s">
        <v>182</v>
      </c>
      <c r="H191" s="24" t="s">
        <v>178</v>
      </c>
      <c r="I191" s="24" t="s">
        <v>53</v>
      </c>
      <c r="J191" s="27">
        <v>16552750.922999997</v>
      </c>
    </row>
    <row r="192" spans="1:10" x14ac:dyDescent="0.25">
      <c r="A192" s="23">
        <v>42767</v>
      </c>
      <c r="B192" s="24" t="s">
        <v>104</v>
      </c>
      <c r="C192" s="24" t="s">
        <v>183</v>
      </c>
      <c r="D192" s="24" t="s">
        <v>208</v>
      </c>
      <c r="E192" s="24" t="s">
        <v>178</v>
      </c>
      <c r="F192" s="24" t="s">
        <v>19</v>
      </c>
      <c r="G192" s="24" t="s">
        <v>178</v>
      </c>
      <c r="H192" s="24" t="s">
        <v>21</v>
      </c>
      <c r="I192" s="24" t="s">
        <v>88</v>
      </c>
      <c r="J192" s="27">
        <v>6543658.0687499978</v>
      </c>
    </row>
    <row r="193" spans="1:10" x14ac:dyDescent="0.25">
      <c r="A193" s="23">
        <v>42767</v>
      </c>
      <c r="B193" s="24" t="s">
        <v>104</v>
      </c>
      <c r="C193" s="24" t="s">
        <v>183</v>
      </c>
      <c r="D193" s="24" t="s">
        <v>208</v>
      </c>
      <c r="E193" s="24" t="s">
        <v>178</v>
      </c>
      <c r="F193" s="24" t="s">
        <v>19</v>
      </c>
      <c r="G193" s="24" t="s">
        <v>178</v>
      </c>
      <c r="H193" s="24" t="s">
        <v>22</v>
      </c>
      <c r="I193" s="24" t="s">
        <v>89</v>
      </c>
      <c r="J193" s="27">
        <v>6020165.4232499991</v>
      </c>
    </row>
    <row r="194" spans="1:10" x14ac:dyDescent="0.25">
      <c r="A194" s="23">
        <v>42767</v>
      </c>
      <c r="B194" s="24" t="s">
        <v>104</v>
      </c>
      <c r="C194" s="24" t="s">
        <v>183</v>
      </c>
      <c r="D194" s="24" t="s">
        <v>208</v>
      </c>
      <c r="E194" s="24" t="s">
        <v>178</v>
      </c>
      <c r="F194" s="24" t="s">
        <v>19</v>
      </c>
      <c r="G194" s="24" t="s">
        <v>178</v>
      </c>
      <c r="H194" s="24" t="s">
        <v>20</v>
      </c>
      <c r="I194" s="24" t="s">
        <v>90</v>
      </c>
      <c r="J194" s="27">
        <v>3988927.4309999989</v>
      </c>
    </row>
    <row r="195" spans="1:10" x14ac:dyDescent="0.25">
      <c r="A195" s="23">
        <v>42767</v>
      </c>
      <c r="B195" s="24" t="s">
        <v>104</v>
      </c>
      <c r="C195" s="24" t="s">
        <v>183</v>
      </c>
      <c r="D195" s="24" t="s">
        <v>208</v>
      </c>
      <c r="E195" s="24" t="s">
        <v>178</v>
      </c>
      <c r="F195" s="24" t="s">
        <v>23</v>
      </c>
      <c r="G195" s="24" t="s">
        <v>182</v>
      </c>
      <c r="H195" s="24" t="s">
        <v>178</v>
      </c>
      <c r="I195" s="24" t="s">
        <v>54</v>
      </c>
      <c r="J195" s="27">
        <v>289505.13750000001</v>
      </c>
    </row>
    <row r="196" spans="1:10" x14ac:dyDescent="0.25">
      <c r="A196" s="23">
        <v>42767</v>
      </c>
      <c r="B196" s="24" t="s">
        <v>104</v>
      </c>
      <c r="C196" s="24" t="s">
        <v>183</v>
      </c>
      <c r="D196" s="24" t="s">
        <v>208</v>
      </c>
      <c r="E196" s="24" t="s">
        <v>178</v>
      </c>
      <c r="F196" s="24" t="s">
        <v>23</v>
      </c>
      <c r="G196" s="24" t="s">
        <v>178</v>
      </c>
      <c r="H196" s="24" t="s">
        <v>201</v>
      </c>
      <c r="I196" s="24" t="s">
        <v>92</v>
      </c>
      <c r="J196" s="27">
        <v>272562.28649999999</v>
      </c>
    </row>
    <row r="197" spans="1:10" x14ac:dyDescent="0.25">
      <c r="A197" s="23">
        <v>42767</v>
      </c>
      <c r="B197" s="24" t="s">
        <v>104</v>
      </c>
      <c r="C197" s="24" t="s">
        <v>183</v>
      </c>
      <c r="D197" s="24" t="s">
        <v>208</v>
      </c>
      <c r="E197" s="24" t="s">
        <v>178</v>
      </c>
      <c r="F197" s="24" t="s">
        <v>23</v>
      </c>
      <c r="G197" s="24" t="s">
        <v>178</v>
      </c>
      <c r="H197" s="24" t="s">
        <v>202</v>
      </c>
      <c r="I197" s="24" t="s">
        <v>91</v>
      </c>
      <c r="J197" s="27">
        <v>16942.851000000002</v>
      </c>
    </row>
    <row r="198" spans="1:10" x14ac:dyDescent="0.25">
      <c r="A198" s="23">
        <v>42767</v>
      </c>
      <c r="B198" s="24" t="s">
        <v>104</v>
      </c>
      <c r="C198" s="24" t="s">
        <v>120</v>
      </c>
      <c r="D198" s="24" t="s">
        <v>14</v>
      </c>
      <c r="E198" s="24" t="s">
        <v>181</v>
      </c>
      <c r="F198" s="24" t="s">
        <v>23</v>
      </c>
      <c r="G198" s="24" t="s">
        <v>178</v>
      </c>
      <c r="H198" s="24" t="s">
        <v>178</v>
      </c>
      <c r="I198" s="24" t="s">
        <v>55</v>
      </c>
      <c r="J198" s="27">
        <v>754883</v>
      </c>
    </row>
    <row r="199" spans="1:10" x14ac:dyDescent="0.25">
      <c r="A199" s="23">
        <v>42767</v>
      </c>
      <c r="B199" s="24" t="s">
        <v>104</v>
      </c>
      <c r="C199" s="24" t="s">
        <v>120</v>
      </c>
      <c r="D199" s="24" t="s">
        <v>14</v>
      </c>
      <c r="E199" s="24" t="s">
        <v>178</v>
      </c>
      <c r="F199" s="24" t="s">
        <v>203</v>
      </c>
      <c r="G199" s="24" t="s">
        <v>182</v>
      </c>
      <c r="H199" s="24" t="s">
        <v>178</v>
      </c>
      <c r="I199" s="24" t="s">
        <v>56</v>
      </c>
      <c r="J199" s="27">
        <v>150000</v>
      </c>
    </row>
    <row r="200" spans="1:10" x14ac:dyDescent="0.25">
      <c r="A200" s="23">
        <v>42767</v>
      </c>
      <c r="B200" s="24" t="s">
        <v>104</v>
      </c>
      <c r="C200" s="24" t="s">
        <v>120</v>
      </c>
      <c r="D200" s="24" t="s">
        <v>14</v>
      </c>
      <c r="E200" s="24" t="s">
        <v>178</v>
      </c>
      <c r="F200" s="24" t="s">
        <v>32</v>
      </c>
      <c r="G200" s="24" t="s">
        <v>182</v>
      </c>
      <c r="H200" s="24" t="s">
        <v>178</v>
      </c>
      <c r="I200" s="24" t="s">
        <v>57</v>
      </c>
      <c r="J200" s="27">
        <v>400400</v>
      </c>
    </row>
    <row r="201" spans="1:10" x14ac:dyDescent="0.25">
      <c r="A201" s="23">
        <v>42767</v>
      </c>
      <c r="B201" s="24" t="s">
        <v>104</v>
      </c>
      <c r="C201" s="24" t="s">
        <v>120</v>
      </c>
      <c r="D201" s="24" t="s">
        <v>14</v>
      </c>
      <c r="E201" s="24" t="s">
        <v>178</v>
      </c>
      <c r="F201" s="24" t="s">
        <v>32</v>
      </c>
      <c r="G201" s="24" t="s">
        <v>178</v>
      </c>
      <c r="H201" s="24" t="s">
        <v>37</v>
      </c>
      <c r="I201" s="24" t="s">
        <v>93</v>
      </c>
      <c r="J201" s="27">
        <v>280000</v>
      </c>
    </row>
    <row r="202" spans="1:10" x14ac:dyDescent="0.25">
      <c r="A202" s="23">
        <v>42767</v>
      </c>
      <c r="B202" s="24" t="s">
        <v>104</v>
      </c>
      <c r="C202" s="24" t="s">
        <v>120</v>
      </c>
      <c r="D202" s="24" t="s">
        <v>14</v>
      </c>
      <c r="E202" s="24" t="s">
        <v>178</v>
      </c>
      <c r="F202" s="24" t="s">
        <v>32</v>
      </c>
      <c r="G202" s="24" t="s">
        <v>178</v>
      </c>
      <c r="H202" s="24" t="s">
        <v>38</v>
      </c>
      <c r="I202" s="24" t="s">
        <v>94</v>
      </c>
      <c r="J202" s="27">
        <v>28000</v>
      </c>
    </row>
    <row r="203" spans="1:10" x14ac:dyDescent="0.25">
      <c r="A203" s="23">
        <v>42767</v>
      </c>
      <c r="B203" s="24" t="s">
        <v>104</v>
      </c>
      <c r="C203" s="24" t="s">
        <v>120</v>
      </c>
      <c r="D203" s="24" t="s">
        <v>14</v>
      </c>
      <c r="E203" s="24" t="s">
        <v>178</v>
      </c>
      <c r="F203" s="24" t="s">
        <v>32</v>
      </c>
      <c r="G203" s="24" t="s">
        <v>178</v>
      </c>
      <c r="H203" s="24" t="s">
        <v>39</v>
      </c>
      <c r="I203" s="24" t="s">
        <v>94</v>
      </c>
      <c r="J203" s="27">
        <v>92400</v>
      </c>
    </row>
    <row r="204" spans="1:10" x14ac:dyDescent="0.25">
      <c r="A204" s="23">
        <v>42767</v>
      </c>
      <c r="B204" s="24" t="s">
        <v>104</v>
      </c>
      <c r="C204" s="24" t="s">
        <v>120</v>
      </c>
      <c r="D204" s="24" t="s">
        <v>14</v>
      </c>
      <c r="E204" s="24" t="s">
        <v>178</v>
      </c>
      <c r="F204" s="24" t="s">
        <v>15</v>
      </c>
      <c r="G204" s="24" t="s">
        <v>182</v>
      </c>
      <c r="H204" s="24" t="s">
        <v>178</v>
      </c>
      <c r="I204" s="24" t="s">
        <v>58</v>
      </c>
      <c r="J204" s="27">
        <v>124359</v>
      </c>
    </row>
    <row r="205" spans="1:10" x14ac:dyDescent="0.25">
      <c r="A205" s="23">
        <v>42767</v>
      </c>
      <c r="B205" s="24" t="s">
        <v>104</v>
      </c>
      <c r="C205" s="24" t="s">
        <v>120</v>
      </c>
      <c r="D205" s="24" t="s">
        <v>14</v>
      </c>
      <c r="E205" s="24" t="s">
        <v>178</v>
      </c>
      <c r="F205" s="24" t="s">
        <v>15</v>
      </c>
      <c r="G205" s="24" t="s">
        <v>178</v>
      </c>
      <c r="H205" s="24" t="s">
        <v>40</v>
      </c>
      <c r="I205" s="24" t="s">
        <v>95</v>
      </c>
      <c r="J205" s="27">
        <v>52074</v>
      </c>
    </row>
    <row r="206" spans="1:10" x14ac:dyDescent="0.25">
      <c r="A206" s="23">
        <v>42767</v>
      </c>
      <c r="B206" s="24" t="s">
        <v>104</v>
      </c>
      <c r="C206" s="24" t="s">
        <v>120</v>
      </c>
      <c r="D206" s="24" t="s">
        <v>14</v>
      </c>
      <c r="E206" s="24" t="s">
        <v>178</v>
      </c>
      <c r="F206" s="24" t="s">
        <v>15</v>
      </c>
      <c r="G206" s="24" t="s">
        <v>178</v>
      </c>
      <c r="H206" s="24" t="s">
        <v>41</v>
      </c>
      <c r="I206" s="24" t="s">
        <v>96</v>
      </c>
      <c r="J206" s="27">
        <v>37614</v>
      </c>
    </row>
    <row r="207" spans="1:10" x14ac:dyDescent="0.25">
      <c r="A207" s="23">
        <v>42767</v>
      </c>
      <c r="B207" s="24" t="s">
        <v>104</v>
      </c>
      <c r="C207" s="24" t="s">
        <v>120</v>
      </c>
      <c r="D207" s="24" t="s">
        <v>14</v>
      </c>
      <c r="E207" s="24" t="s">
        <v>178</v>
      </c>
      <c r="F207" s="24" t="s">
        <v>15</v>
      </c>
      <c r="G207" s="24" t="s">
        <v>178</v>
      </c>
      <c r="H207" s="24" t="s">
        <v>42</v>
      </c>
      <c r="I207" s="24" t="s">
        <v>97</v>
      </c>
      <c r="J207" s="27">
        <v>34671</v>
      </c>
    </row>
    <row r="208" spans="1:10" x14ac:dyDescent="0.25">
      <c r="A208" s="23">
        <v>42767</v>
      </c>
      <c r="B208" s="24" t="s">
        <v>104</v>
      </c>
      <c r="C208" s="24" t="s">
        <v>120</v>
      </c>
      <c r="D208" s="24" t="s">
        <v>14</v>
      </c>
      <c r="E208" s="24" t="s">
        <v>178</v>
      </c>
      <c r="F208" s="24" t="s">
        <v>29</v>
      </c>
      <c r="G208" s="24" t="s">
        <v>182</v>
      </c>
      <c r="H208" s="24" t="s">
        <v>178</v>
      </c>
      <c r="I208" s="24" t="s">
        <v>59</v>
      </c>
      <c r="J208" s="27">
        <v>30932</v>
      </c>
    </row>
    <row r="209" spans="1:10" x14ac:dyDescent="0.25">
      <c r="A209" s="23">
        <v>42767</v>
      </c>
      <c r="B209" s="24" t="s">
        <v>104</v>
      </c>
      <c r="C209" s="24" t="s">
        <v>120</v>
      </c>
      <c r="D209" s="24" t="s">
        <v>14</v>
      </c>
      <c r="E209" s="24" t="s">
        <v>178</v>
      </c>
      <c r="F209" s="24" t="s">
        <v>36</v>
      </c>
      <c r="G209" s="24" t="s">
        <v>182</v>
      </c>
      <c r="H209" s="24" t="s">
        <v>178</v>
      </c>
      <c r="I209" s="24" t="s">
        <v>60</v>
      </c>
      <c r="J209" s="27">
        <v>49192</v>
      </c>
    </row>
    <row r="210" spans="1:10" x14ac:dyDescent="0.25">
      <c r="A210" s="23">
        <v>42767</v>
      </c>
      <c r="B210" s="24" t="s">
        <v>104</v>
      </c>
      <c r="C210" s="24" t="s">
        <v>120</v>
      </c>
      <c r="D210" s="24" t="s">
        <v>2</v>
      </c>
      <c r="E210" s="24" t="s">
        <v>181</v>
      </c>
      <c r="F210" s="24" t="s">
        <v>36</v>
      </c>
      <c r="G210" s="24" t="s">
        <v>178</v>
      </c>
      <c r="H210" s="24" t="s">
        <v>178</v>
      </c>
      <c r="I210" s="24" t="s">
        <v>61</v>
      </c>
      <c r="J210" s="27">
        <v>12820301.9024</v>
      </c>
    </row>
    <row r="211" spans="1:10" x14ac:dyDescent="0.25">
      <c r="A211" s="23">
        <v>42767</v>
      </c>
      <c r="B211" s="24" t="s">
        <v>104</v>
      </c>
      <c r="C211" s="24" t="s">
        <v>120</v>
      </c>
      <c r="D211" s="24" t="s">
        <v>2</v>
      </c>
      <c r="E211" s="24" t="s">
        <v>178</v>
      </c>
      <c r="F211" s="24" t="s">
        <v>16</v>
      </c>
      <c r="G211" s="24" t="s">
        <v>182</v>
      </c>
      <c r="H211" s="24" t="s">
        <v>178</v>
      </c>
      <c r="I211" s="24" t="s">
        <v>62</v>
      </c>
      <c r="J211" s="27">
        <v>1250000</v>
      </c>
    </row>
    <row r="212" spans="1:10" x14ac:dyDescent="0.25">
      <c r="A212" s="23">
        <v>42767</v>
      </c>
      <c r="B212" s="24" t="s">
        <v>104</v>
      </c>
      <c r="C212" s="24" t="s">
        <v>120</v>
      </c>
      <c r="D212" s="24" t="s">
        <v>2</v>
      </c>
      <c r="E212" s="24" t="s">
        <v>178</v>
      </c>
      <c r="F212" s="24" t="s">
        <v>31</v>
      </c>
      <c r="G212" s="24" t="s">
        <v>182</v>
      </c>
      <c r="H212" s="24" t="s">
        <v>178</v>
      </c>
      <c r="I212" s="24" t="s">
        <v>63</v>
      </c>
      <c r="J212" s="27">
        <v>1276275</v>
      </c>
    </row>
    <row r="213" spans="1:10" x14ac:dyDescent="0.25">
      <c r="A213" s="23">
        <v>42767</v>
      </c>
      <c r="B213" s="24" t="s">
        <v>104</v>
      </c>
      <c r="C213" s="24" t="s">
        <v>120</v>
      </c>
      <c r="D213" s="24" t="s">
        <v>2</v>
      </c>
      <c r="E213" s="24" t="s">
        <v>178</v>
      </c>
      <c r="F213" s="24" t="s">
        <v>31</v>
      </c>
      <c r="G213" s="24" t="s">
        <v>178</v>
      </c>
      <c r="H213" s="24" t="s">
        <v>37</v>
      </c>
      <c r="I213" s="24" t="s">
        <v>98</v>
      </c>
      <c r="J213" s="27">
        <v>577500</v>
      </c>
    </row>
    <row r="214" spans="1:10" x14ac:dyDescent="0.25">
      <c r="A214" s="23">
        <v>42767</v>
      </c>
      <c r="B214" s="24" t="s">
        <v>104</v>
      </c>
      <c r="C214" s="24" t="s">
        <v>120</v>
      </c>
      <c r="D214" s="24" t="s">
        <v>2</v>
      </c>
      <c r="E214" s="24" t="s">
        <v>178</v>
      </c>
      <c r="F214" s="24" t="s">
        <v>31</v>
      </c>
      <c r="G214" s="24" t="s">
        <v>178</v>
      </c>
      <c r="H214" s="24" t="s">
        <v>38</v>
      </c>
      <c r="I214" s="24" t="s">
        <v>99</v>
      </c>
      <c r="J214" s="27">
        <v>404250</v>
      </c>
    </row>
    <row r="215" spans="1:10" x14ac:dyDescent="0.25">
      <c r="A215" s="23">
        <v>42767</v>
      </c>
      <c r="B215" s="24" t="s">
        <v>104</v>
      </c>
      <c r="C215" s="24" t="s">
        <v>120</v>
      </c>
      <c r="D215" s="24" t="s">
        <v>2</v>
      </c>
      <c r="E215" s="24" t="s">
        <v>178</v>
      </c>
      <c r="F215" s="24" t="s">
        <v>31</v>
      </c>
      <c r="G215" s="24" t="s">
        <v>178</v>
      </c>
      <c r="H215" s="24" t="s">
        <v>39</v>
      </c>
      <c r="I215" s="24" t="s">
        <v>100</v>
      </c>
      <c r="J215" s="27">
        <v>294525</v>
      </c>
    </row>
    <row r="216" spans="1:10" x14ac:dyDescent="0.25">
      <c r="A216" s="23">
        <v>42767</v>
      </c>
      <c r="B216" s="24" t="s">
        <v>104</v>
      </c>
      <c r="C216" s="24" t="s">
        <v>120</v>
      </c>
      <c r="D216" s="24" t="s">
        <v>2</v>
      </c>
      <c r="E216" s="24" t="s">
        <v>178</v>
      </c>
      <c r="F216" s="24" t="s">
        <v>28</v>
      </c>
      <c r="G216" s="24" t="s">
        <v>182</v>
      </c>
      <c r="H216" s="24" t="s">
        <v>178</v>
      </c>
      <c r="I216" s="24" t="s">
        <v>64</v>
      </c>
      <c r="J216" s="27">
        <v>8338502.3572799992</v>
      </c>
    </row>
    <row r="217" spans="1:10" x14ac:dyDescent="0.25">
      <c r="A217" s="23">
        <v>42767</v>
      </c>
      <c r="B217" s="24" t="s">
        <v>104</v>
      </c>
      <c r="C217" s="24" t="s">
        <v>120</v>
      </c>
      <c r="D217" s="24" t="s">
        <v>2</v>
      </c>
      <c r="E217" s="24" t="s">
        <v>178</v>
      </c>
      <c r="F217" s="24" t="s">
        <v>28</v>
      </c>
      <c r="G217" s="24" t="s">
        <v>178</v>
      </c>
      <c r="H217" s="24" t="s">
        <v>43</v>
      </c>
      <c r="I217" s="24" t="s">
        <v>101</v>
      </c>
      <c r="J217" s="27">
        <v>5266422.5414399989</v>
      </c>
    </row>
    <row r="218" spans="1:10" x14ac:dyDescent="0.25">
      <c r="A218" s="23">
        <v>42767</v>
      </c>
      <c r="B218" s="24" t="s">
        <v>104</v>
      </c>
      <c r="C218" s="24" t="s">
        <v>120</v>
      </c>
      <c r="D218" s="24" t="s">
        <v>2</v>
      </c>
      <c r="E218" s="24" t="s">
        <v>178</v>
      </c>
      <c r="F218" s="24" t="s">
        <v>28</v>
      </c>
      <c r="G218" s="24" t="s">
        <v>178</v>
      </c>
      <c r="H218" s="24" t="s">
        <v>44</v>
      </c>
      <c r="I218" s="24" t="s">
        <v>102</v>
      </c>
      <c r="J218" s="27">
        <v>3072079.8158399998</v>
      </c>
    </row>
    <row r="219" spans="1:10" x14ac:dyDescent="0.25">
      <c r="A219" s="23">
        <v>42767</v>
      </c>
      <c r="B219" s="24" t="s">
        <v>104</v>
      </c>
      <c r="C219" s="24" t="s">
        <v>120</v>
      </c>
      <c r="D219" s="24" t="s">
        <v>2</v>
      </c>
      <c r="E219" s="24" t="s">
        <v>178</v>
      </c>
      <c r="F219" s="24" t="s">
        <v>35</v>
      </c>
      <c r="G219" s="24" t="s">
        <v>182</v>
      </c>
      <c r="H219" s="24" t="s">
        <v>178</v>
      </c>
      <c r="I219" s="24" t="s">
        <v>65</v>
      </c>
      <c r="J219" s="27">
        <v>270000</v>
      </c>
    </row>
    <row r="220" spans="1:10" x14ac:dyDescent="0.25">
      <c r="A220" s="23">
        <v>42767</v>
      </c>
      <c r="B220" s="24" t="s">
        <v>104</v>
      </c>
      <c r="C220" s="24" t="s">
        <v>120</v>
      </c>
      <c r="D220" s="24" t="s">
        <v>2</v>
      </c>
      <c r="E220" s="24" t="s">
        <v>178</v>
      </c>
      <c r="F220" s="24" t="s">
        <v>45</v>
      </c>
      <c r="G220" s="24" t="s">
        <v>182</v>
      </c>
      <c r="H220" s="24" t="s">
        <v>178</v>
      </c>
      <c r="I220" s="24" t="s">
        <v>66</v>
      </c>
      <c r="J220" s="27">
        <v>250000</v>
      </c>
    </row>
    <row r="221" spans="1:10" x14ac:dyDescent="0.25">
      <c r="A221" s="23">
        <v>42767</v>
      </c>
      <c r="B221" s="24" t="s">
        <v>104</v>
      </c>
      <c r="C221" s="24" t="s">
        <v>120</v>
      </c>
      <c r="D221" s="24" t="s">
        <v>2</v>
      </c>
      <c r="E221" s="24" t="s">
        <v>178</v>
      </c>
      <c r="F221" s="24" t="s">
        <v>30</v>
      </c>
      <c r="G221" s="24" t="s">
        <v>182</v>
      </c>
      <c r="H221" s="24" t="s">
        <v>178</v>
      </c>
      <c r="I221" s="24" t="s">
        <v>67</v>
      </c>
      <c r="J221" s="27">
        <v>901000</v>
      </c>
    </row>
    <row r="222" spans="1:10" x14ac:dyDescent="0.25">
      <c r="A222" s="23">
        <v>42767</v>
      </c>
      <c r="B222" s="24" t="s">
        <v>104</v>
      </c>
      <c r="C222" s="24" t="s">
        <v>120</v>
      </c>
      <c r="D222" s="24" t="s">
        <v>2</v>
      </c>
      <c r="E222" s="24" t="s">
        <v>178</v>
      </c>
      <c r="F222" s="24" t="s">
        <v>34</v>
      </c>
      <c r="G222" s="24" t="s">
        <v>182</v>
      </c>
      <c r="H222" s="24" t="s">
        <v>178</v>
      </c>
      <c r="I222" s="24" t="s">
        <v>68</v>
      </c>
      <c r="J222" s="27">
        <v>438868.54511999997</v>
      </c>
    </row>
    <row r="223" spans="1:10" x14ac:dyDescent="0.25">
      <c r="A223" s="23">
        <v>42767</v>
      </c>
      <c r="B223" s="24" t="s">
        <v>104</v>
      </c>
      <c r="C223" s="24" t="s">
        <v>120</v>
      </c>
      <c r="D223" s="24" t="s">
        <v>2</v>
      </c>
      <c r="E223" s="24" t="s">
        <v>178</v>
      </c>
      <c r="F223" s="24" t="s">
        <v>33</v>
      </c>
      <c r="G223" s="24" t="s">
        <v>182</v>
      </c>
      <c r="H223" s="24" t="s">
        <v>178</v>
      </c>
      <c r="I223" s="24" t="s">
        <v>69</v>
      </c>
      <c r="J223" s="27">
        <v>95656</v>
      </c>
    </row>
    <row r="224" spans="1:10" x14ac:dyDescent="0.25">
      <c r="A224" s="23">
        <v>42767</v>
      </c>
      <c r="B224" s="24" t="s">
        <v>104</v>
      </c>
      <c r="C224" s="24" t="s">
        <v>184</v>
      </c>
      <c r="D224" s="24" t="s">
        <v>17</v>
      </c>
      <c r="E224" s="24" t="s">
        <v>181</v>
      </c>
      <c r="F224" s="24" t="s">
        <v>33</v>
      </c>
      <c r="G224" s="24" t="s">
        <v>178</v>
      </c>
      <c r="H224" s="24" t="s">
        <v>178</v>
      </c>
      <c r="I224" s="24" t="s">
        <v>70</v>
      </c>
      <c r="J224" s="27">
        <v>3267071.1580999997</v>
      </c>
    </row>
    <row r="225" spans="1:10" x14ac:dyDescent="0.25">
      <c r="A225" s="23">
        <v>42767</v>
      </c>
      <c r="B225" s="24" t="s">
        <v>104</v>
      </c>
      <c r="C225" s="24" t="s">
        <v>121</v>
      </c>
      <c r="D225" s="24" t="s">
        <v>5</v>
      </c>
      <c r="E225" s="24" t="s">
        <v>181</v>
      </c>
      <c r="F225" s="24" t="s">
        <v>33</v>
      </c>
      <c r="G225" s="24" t="s">
        <v>178</v>
      </c>
      <c r="H225" s="24" t="s">
        <v>178</v>
      </c>
      <c r="I225" s="24" t="s">
        <v>71</v>
      </c>
      <c r="J225" s="27">
        <v>3923</v>
      </c>
    </row>
    <row r="226" spans="1:10" x14ac:dyDescent="0.25">
      <c r="A226" s="23">
        <v>42767</v>
      </c>
      <c r="B226" s="24" t="s">
        <v>104</v>
      </c>
      <c r="C226" s="24" t="s">
        <v>121</v>
      </c>
      <c r="D226" s="24" t="s">
        <v>5</v>
      </c>
      <c r="E226" s="24" t="s">
        <v>178</v>
      </c>
      <c r="F226" s="24" t="s">
        <v>3</v>
      </c>
      <c r="G226" s="24" t="s">
        <v>182</v>
      </c>
      <c r="H226" s="24" t="s">
        <v>178</v>
      </c>
      <c r="I226" s="24" t="s">
        <v>72</v>
      </c>
      <c r="J226" s="27">
        <v>3923</v>
      </c>
    </row>
    <row r="227" spans="1:10" x14ac:dyDescent="0.25">
      <c r="A227" s="23">
        <v>42767</v>
      </c>
      <c r="B227" s="24" t="s">
        <v>104</v>
      </c>
      <c r="C227" s="24" t="s">
        <v>122</v>
      </c>
      <c r="D227" s="24" t="s">
        <v>6</v>
      </c>
      <c r="E227" s="24" t="s">
        <v>181</v>
      </c>
      <c r="F227" s="24" t="s">
        <v>27</v>
      </c>
      <c r="G227" s="24" t="s">
        <v>178</v>
      </c>
      <c r="H227" s="24" t="s">
        <v>178</v>
      </c>
      <c r="I227" s="24" t="s">
        <v>74</v>
      </c>
      <c r="J227" s="27">
        <v>2179323</v>
      </c>
    </row>
    <row r="228" spans="1:10" x14ac:dyDescent="0.25">
      <c r="A228" s="23">
        <v>42767</v>
      </c>
      <c r="B228" s="24" t="s">
        <v>104</v>
      </c>
      <c r="C228" s="24" t="s">
        <v>122</v>
      </c>
      <c r="D228" s="24" t="s">
        <v>6</v>
      </c>
      <c r="E228" s="24" t="s">
        <v>178</v>
      </c>
      <c r="F228" s="24" t="s">
        <v>4</v>
      </c>
      <c r="G228" s="24" t="s">
        <v>182</v>
      </c>
      <c r="H228" s="24" t="s">
        <v>178</v>
      </c>
      <c r="I228" s="24" t="s">
        <v>75</v>
      </c>
      <c r="J228" s="27">
        <v>2179323</v>
      </c>
    </row>
    <row r="229" spans="1:10" x14ac:dyDescent="0.25">
      <c r="A229" s="23">
        <v>42767</v>
      </c>
      <c r="B229" s="24" t="s">
        <v>104</v>
      </c>
      <c r="C229" s="24" t="s">
        <v>185</v>
      </c>
      <c r="D229" s="24" t="s">
        <v>7</v>
      </c>
      <c r="E229" s="24" t="s">
        <v>181</v>
      </c>
      <c r="F229" s="24" t="s">
        <v>18</v>
      </c>
      <c r="G229" s="24" t="s">
        <v>178</v>
      </c>
      <c r="H229" s="24" t="s">
        <v>178</v>
      </c>
      <c r="I229" s="24" t="s">
        <v>77</v>
      </c>
      <c r="J229" s="27">
        <v>1091671.1580999997</v>
      </c>
    </row>
    <row r="230" spans="1:10" x14ac:dyDescent="0.25">
      <c r="A230" s="23">
        <v>42767</v>
      </c>
      <c r="B230" s="24" t="s">
        <v>104</v>
      </c>
      <c r="C230" s="24" t="s">
        <v>123</v>
      </c>
      <c r="D230" s="24" t="s">
        <v>10</v>
      </c>
      <c r="E230" s="24" t="s">
        <v>181</v>
      </c>
      <c r="F230" s="24" t="s">
        <v>18</v>
      </c>
      <c r="G230" s="24" t="s">
        <v>178</v>
      </c>
      <c r="H230" s="24" t="s">
        <v>178</v>
      </c>
      <c r="I230" s="24" t="s">
        <v>11</v>
      </c>
      <c r="J230" s="27">
        <v>218334.23161999995</v>
      </c>
    </row>
    <row r="231" spans="1:10" x14ac:dyDescent="0.25">
      <c r="A231" s="23">
        <v>42767</v>
      </c>
      <c r="B231" s="24" t="s">
        <v>104</v>
      </c>
      <c r="C231" s="24" t="s">
        <v>186</v>
      </c>
      <c r="D231" s="24" t="s">
        <v>8</v>
      </c>
      <c r="E231" s="24" t="s">
        <v>181</v>
      </c>
      <c r="F231" s="24" t="s">
        <v>18</v>
      </c>
      <c r="G231" s="24" t="s">
        <v>178</v>
      </c>
      <c r="H231" s="24" t="s">
        <v>178</v>
      </c>
      <c r="I231" s="24" t="s">
        <v>12</v>
      </c>
      <c r="J231" s="27">
        <v>873336.92647999967</v>
      </c>
    </row>
    <row r="232" spans="1:10" x14ac:dyDescent="0.25">
      <c r="A232" s="23">
        <v>42795</v>
      </c>
      <c r="B232" s="24" t="s">
        <v>103</v>
      </c>
      <c r="C232" s="24" t="s">
        <v>118</v>
      </c>
      <c r="D232" s="24" t="s">
        <v>0</v>
      </c>
      <c r="E232" s="24" t="s">
        <v>181</v>
      </c>
      <c r="F232" s="24" t="s">
        <v>25</v>
      </c>
      <c r="G232" s="24" t="s">
        <v>178</v>
      </c>
      <c r="H232" s="24" t="s">
        <v>178</v>
      </c>
      <c r="I232" s="24" t="s">
        <v>129</v>
      </c>
      <c r="J232" s="27">
        <v>40752311.939999998</v>
      </c>
    </row>
    <row r="233" spans="1:10" x14ac:dyDescent="0.25">
      <c r="A233" s="23">
        <v>42795</v>
      </c>
      <c r="B233" s="24" t="s">
        <v>103</v>
      </c>
      <c r="C233" s="24" t="s">
        <v>118</v>
      </c>
      <c r="D233" s="24" t="s">
        <v>0</v>
      </c>
      <c r="E233" s="24" t="s">
        <v>178</v>
      </c>
      <c r="F233" s="24" t="s">
        <v>19</v>
      </c>
      <c r="G233" s="24" t="s">
        <v>182</v>
      </c>
      <c r="H233" s="24" t="s">
        <v>178</v>
      </c>
      <c r="I233" s="24" t="s">
        <v>47</v>
      </c>
      <c r="J233" s="27">
        <v>40178947.5</v>
      </c>
    </row>
    <row r="234" spans="1:10" x14ac:dyDescent="0.25">
      <c r="A234" s="23">
        <v>42795</v>
      </c>
      <c r="B234" s="24" t="s">
        <v>103</v>
      </c>
      <c r="C234" s="24" t="s">
        <v>118</v>
      </c>
      <c r="D234" s="24" t="s">
        <v>0</v>
      </c>
      <c r="E234" s="24" t="s">
        <v>178</v>
      </c>
      <c r="F234" s="24" t="s">
        <v>19</v>
      </c>
      <c r="G234" s="24" t="s">
        <v>178</v>
      </c>
      <c r="H234" s="24" t="s">
        <v>21</v>
      </c>
      <c r="I234" s="24" t="s">
        <v>78</v>
      </c>
      <c r="J234" s="27">
        <v>15202845</v>
      </c>
    </row>
    <row r="235" spans="1:10" x14ac:dyDescent="0.25">
      <c r="A235" s="23">
        <v>42795</v>
      </c>
      <c r="B235" s="24" t="s">
        <v>103</v>
      </c>
      <c r="C235" s="24" t="s">
        <v>118</v>
      </c>
      <c r="D235" s="24" t="s">
        <v>0</v>
      </c>
      <c r="E235" s="24" t="s">
        <v>178</v>
      </c>
      <c r="F235" s="24" t="s">
        <v>19</v>
      </c>
      <c r="G235" s="24" t="s">
        <v>178</v>
      </c>
      <c r="H235" s="24" t="s">
        <v>22</v>
      </c>
      <c r="I235" s="24" t="s">
        <v>79</v>
      </c>
      <c r="J235" s="27">
        <v>16288762.5</v>
      </c>
    </row>
    <row r="236" spans="1:10" x14ac:dyDescent="0.25">
      <c r="A236" s="23">
        <v>42795</v>
      </c>
      <c r="B236" s="24" t="s">
        <v>103</v>
      </c>
      <c r="C236" s="24" t="s">
        <v>118</v>
      </c>
      <c r="D236" s="24" t="s">
        <v>0</v>
      </c>
      <c r="E236" s="24" t="s">
        <v>178</v>
      </c>
      <c r="F236" s="24" t="s">
        <v>19</v>
      </c>
      <c r="G236" s="24" t="s">
        <v>178</v>
      </c>
      <c r="H236" s="24" t="s">
        <v>20</v>
      </c>
      <c r="I236" s="24" t="s">
        <v>80</v>
      </c>
      <c r="J236" s="27">
        <v>8687340</v>
      </c>
    </row>
    <row r="237" spans="1:10" x14ac:dyDescent="0.25">
      <c r="A237" s="23">
        <v>42795</v>
      </c>
      <c r="B237" s="24" t="s">
        <v>103</v>
      </c>
      <c r="C237" s="24" t="s">
        <v>118</v>
      </c>
      <c r="D237" s="24" t="s">
        <v>0</v>
      </c>
      <c r="E237" s="24" t="s">
        <v>178</v>
      </c>
      <c r="F237" s="24" t="s">
        <v>23</v>
      </c>
      <c r="G237" s="24" t="s">
        <v>182</v>
      </c>
      <c r="H237" s="24" t="s">
        <v>178</v>
      </c>
      <c r="I237" s="24" t="s">
        <v>48</v>
      </c>
      <c r="J237" s="27">
        <v>573364.44000000006</v>
      </c>
    </row>
    <row r="238" spans="1:10" x14ac:dyDescent="0.25">
      <c r="A238" s="23">
        <v>42795</v>
      </c>
      <c r="B238" s="24" t="s">
        <v>103</v>
      </c>
      <c r="C238" s="24" t="s">
        <v>118</v>
      </c>
      <c r="D238" s="24" t="s">
        <v>0</v>
      </c>
      <c r="E238" s="24" t="s">
        <v>178</v>
      </c>
      <c r="F238" s="24" t="s">
        <v>23</v>
      </c>
      <c r="G238" s="24" t="s">
        <v>178</v>
      </c>
      <c r="H238" s="24" t="s">
        <v>201</v>
      </c>
      <c r="I238" s="24" t="s">
        <v>81</v>
      </c>
      <c r="J238" s="27">
        <v>501693.88500000001</v>
      </c>
    </row>
    <row r="239" spans="1:10" x14ac:dyDescent="0.25">
      <c r="A239" s="23">
        <v>42795</v>
      </c>
      <c r="B239" s="24" t="s">
        <v>103</v>
      </c>
      <c r="C239" s="24" t="s">
        <v>118</v>
      </c>
      <c r="D239" s="24" t="s">
        <v>0</v>
      </c>
      <c r="E239" s="24" t="s">
        <v>178</v>
      </c>
      <c r="F239" s="24" t="s">
        <v>23</v>
      </c>
      <c r="G239" s="24" t="s">
        <v>178</v>
      </c>
      <c r="H239" s="24" t="s">
        <v>202</v>
      </c>
      <c r="I239" s="24" t="s">
        <v>82</v>
      </c>
      <c r="J239" s="27">
        <v>71670.555000000008</v>
      </c>
    </row>
    <row r="240" spans="1:10" x14ac:dyDescent="0.25">
      <c r="A240" s="23">
        <v>42795</v>
      </c>
      <c r="B240" s="24" t="s">
        <v>103</v>
      </c>
      <c r="C240" s="24" t="s">
        <v>119</v>
      </c>
      <c r="D240" s="24" t="s">
        <v>1</v>
      </c>
      <c r="E240" s="24" t="s">
        <v>181</v>
      </c>
      <c r="F240" s="24" t="s">
        <v>23</v>
      </c>
      <c r="G240" s="24" t="s">
        <v>178</v>
      </c>
      <c r="H240" s="24" t="s">
        <v>178</v>
      </c>
      <c r="I240" s="24" t="s">
        <v>49</v>
      </c>
      <c r="J240" s="27">
        <v>25554528.817499999</v>
      </c>
    </row>
    <row r="241" spans="1:10" x14ac:dyDescent="0.25">
      <c r="A241" s="23">
        <v>42795</v>
      </c>
      <c r="B241" s="24" t="s">
        <v>103</v>
      </c>
      <c r="C241" s="24" t="s">
        <v>119</v>
      </c>
      <c r="D241" s="24" t="s">
        <v>1</v>
      </c>
      <c r="E241" s="24" t="s">
        <v>178</v>
      </c>
      <c r="F241" s="24" t="s">
        <v>19</v>
      </c>
      <c r="G241" s="24" t="s">
        <v>182</v>
      </c>
      <c r="H241" s="24" t="s">
        <v>178</v>
      </c>
      <c r="I241" s="24" t="s">
        <v>50</v>
      </c>
      <c r="J241" s="27">
        <v>25247581.875</v>
      </c>
    </row>
    <row r="242" spans="1:10" x14ac:dyDescent="0.25">
      <c r="A242" s="23">
        <v>42795</v>
      </c>
      <c r="B242" s="24" t="s">
        <v>103</v>
      </c>
      <c r="C242" s="24" t="s">
        <v>119</v>
      </c>
      <c r="D242" s="24" t="s">
        <v>1</v>
      </c>
      <c r="E242" s="24" t="s">
        <v>178</v>
      </c>
      <c r="F242" s="24" t="s">
        <v>19</v>
      </c>
      <c r="G242" s="24" t="s">
        <v>178</v>
      </c>
      <c r="H242" s="24" t="s">
        <v>21</v>
      </c>
      <c r="I242" s="24" t="s">
        <v>83</v>
      </c>
      <c r="J242" s="27">
        <v>9881849.25</v>
      </c>
    </row>
    <row r="243" spans="1:10" x14ac:dyDescent="0.25">
      <c r="A243" s="23">
        <v>42795</v>
      </c>
      <c r="B243" s="24" t="s">
        <v>103</v>
      </c>
      <c r="C243" s="24" t="s">
        <v>119</v>
      </c>
      <c r="D243" s="24" t="s">
        <v>1</v>
      </c>
      <c r="E243" s="24" t="s">
        <v>178</v>
      </c>
      <c r="F243" s="24" t="s">
        <v>19</v>
      </c>
      <c r="G243" s="24" t="s">
        <v>178</v>
      </c>
      <c r="H243" s="24" t="s">
        <v>22</v>
      </c>
      <c r="I243" s="24" t="s">
        <v>84</v>
      </c>
      <c r="J243" s="27">
        <v>10587695.625</v>
      </c>
    </row>
    <row r="244" spans="1:10" x14ac:dyDescent="0.25">
      <c r="A244" s="23">
        <v>42795</v>
      </c>
      <c r="B244" s="24" t="s">
        <v>103</v>
      </c>
      <c r="C244" s="24" t="s">
        <v>119</v>
      </c>
      <c r="D244" s="24" t="s">
        <v>1</v>
      </c>
      <c r="E244" s="24" t="s">
        <v>178</v>
      </c>
      <c r="F244" s="24" t="s">
        <v>19</v>
      </c>
      <c r="G244" s="24" t="s">
        <v>178</v>
      </c>
      <c r="H244" s="24" t="s">
        <v>20</v>
      </c>
      <c r="I244" s="24" t="s">
        <v>85</v>
      </c>
      <c r="J244" s="27">
        <v>4778037</v>
      </c>
    </row>
    <row r="245" spans="1:10" x14ac:dyDescent="0.25">
      <c r="A245" s="23">
        <v>42795</v>
      </c>
      <c r="B245" s="24" t="s">
        <v>103</v>
      </c>
      <c r="C245" s="24" t="s">
        <v>119</v>
      </c>
      <c r="D245" s="24" t="s">
        <v>1</v>
      </c>
      <c r="E245" s="24" t="s">
        <v>178</v>
      </c>
      <c r="F245" s="24" t="s">
        <v>23</v>
      </c>
      <c r="G245" s="24" t="s">
        <v>182</v>
      </c>
      <c r="H245" s="24" t="s">
        <v>178</v>
      </c>
      <c r="I245" s="24" t="s">
        <v>51</v>
      </c>
      <c r="J245" s="27">
        <v>306946.9425</v>
      </c>
    </row>
    <row r="246" spans="1:10" x14ac:dyDescent="0.25">
      <c r="A246" s="23">
        <v>42795</v>
      </c>
      <c r="B246" s="24" t="s">
        <v>103</v>
      </c>
      <c r="C246" s="24" t="s">
        <v>119</v>
      </c>
      <c r="D246" s="24" t="s">
        <v>1</v>
      </c>
      <c r="E246" s="24" t="s">
        <v>178</v>
      </c>
      <c r="F246" s="24" t="s">
        <v>23</v>
      </c>
      <c r="G246" s="24" t="s">
        <v>178</v>
      </c>
      <c r="H246" s="24" t="s">
        <v>201</v>
      </c>
      <c r="I246" s="24" t="s">
        <v>86</v>
      </c>
      <c r="J246" s="27">
        <v>250846.9425</v>
      </c>
    </row>
    <row r="247" spans="1:10" x14ac:dyDescent="0.25">
      <c r="A247" s="23">
        <v>42795</v>
      </c>
      <c r="B247" s="24" t="s">
        <v>103</v>
      </c>
      <c r="C247" s="24" t="s">
        <v>119</v>
      </c>
      <c r="D247" s="24" t="s">
        <v>1</v>
      </c>
      <c r="E247" s="24" t="s">
        <v>178</v>
      </c>
      <c r="F247" s="24" t="s">
        <v>23</v>
      </c>
      <c r="G247" s="24" t="s">
        <v>178</v>
      </c>
      <c r="H247" s="24" t="s">
        <v>202</v>
      </c>
      <c r="I247" s="24" t="s">
        <v>87</v>
      </c>
      <c r="J247" s="27">
        <v>56100</v>
      </c>
    </row>
    <row r="248" spans="1:10" x14ac:dyDescent="0.25">
      <c r="A248" s="23">
        <v>42795</v>
      </c>
      <c r="B248" s="24" t="s">
        <v>103</v>
      </c>
      <c r="C248" s="24" t="s">
        <v>183</v>
      </c>
      <c r="D248" s="24" t="s">
        <v>208</v>
      </c>
      <c r="E248" s="24" t="s">
        <v>181</v>
      </c>
      <c r="F248" s="24" t="s">
        <v>23</v>
      </c>
      <c r="G248" s="24" t="s">
        <v>178</v>
      </c>
      <c r="H248" s="24" t="s">
        <v>178</v>
      </c>
      <c r="I248" s="24" t="s">
        <v>52</v>
      </c>
      <c r="J248" s="27">
        <v>15197783.122499999</v>
      </c>
    </row>
    <row r="249" spans="1:10" x14ac:dyDescent="0.25">
      <c r="A249" s="23">
        <v>42795</v>
      </c>
      <c r="B249" s="24" t="s">
        <v>103</v>
      </c>
      <c r="C249" s="24" t="s">
        <v>183</v>
      </c>
      <c r="D249" s="24" t="s">
        <v>208</v>
      </c>
      <c r="E249" s="24" t="s">
        <v>178</v>
      </c>
      <c r="F249" s="24" t="s">
        <v>19</v>
      </c>
      <c r="G249" s="24" t="s">
        <v>182</v>
      </c>
      <c r="H249" s="24" t="s">
        <v>178</v>
      </c>
      <c r="I249" s="24" t="s">
        <v>53</v>
      </c>
      <c r="J249" s="27">
        <v>14931365.625</v>
      </c>
    </row>
    <row r="250" spans="1:10" x14ac:dyDescent="0.25">
      <c r="A250" s="23">
        <v>42795</v>
      </c>
      <c r="B250" s="24" t="s">
        <v>103</v>
      </c>
      <c r="C250" s="24" t="s">
        <v>183</v>
      </c>
      <c r="D250" s="24" t="s">
        <v>208</v>
      </c>
      <c r="E250" s="24" t="s">
        <v>178</v>
      </c>
      <c r="F250" s="24" t="s">
        <v>19</v>
      </c>
      <c r="G250" s="24" t="s">
        <v>178</v>
      </c>
      <c r="H250" s="24" t="s">
        <v>21</v>
      </c>
      <c r="I250" s="24" t="s">
        <v>88</v>
      </c>
      <c r="J250" s="27">
        <v>5320995.75</v>
      </c>
    </row>
    <row r="251" spans="1:10" x14ac:dyDescent="0.25">
      <c r="A251" s="23">
        <v>42795</v>
      </c>
      <c r="B251" s="24" t="s">
        <v>103</v>
      </c>
      <c r="C251" s="24" t="s">
        <v>183</v>
      </c>
      <c r="D251" s="24" t="s">
        <v>208</v>
      </c>
      <c r="E251" s="24" t="s">
        <v>178</v>
      </c>
      <c r="F251" s="24" t="s">
        <v>19</v>
      </c>
      <c r="G251" s="24" t="s">
        <v>178</v>
      </c>
      <c r="H251" s="24" t="s">
        <v>22</v>
      </c>
      <c r="I251" s="24" t="s">
        <v>89</v>
      </c>
      <c r="J251" s="27">
        <v>5701066.875</v>
      </c>
    </row>
    <row r="252" spans="1:10" x14ac:dyDescent="0.25">
      <c r="A252" s="23">
        <v>42795</v>
      </c>
      <c r="B252" s="24" t="s">
        <v>103</v>
      </c>
      <c r="C252" s="24" t="s">
        <v>183</v>
      </c>
      <c r="D252" s="24" t="s">
        <v>208</v>
      </c>
      <c r="E252" s="24" t="s">
        <v>178</v>
      </c>
      <c r="F252" s="24" t="s">
        <v>19</v>
      </c>
      <c r="G252" s="24" t="s">
        <v>178</v>
      </c>
      <c r="H252" s="24" t="s">
        <v>20</v>
      </c>
      <c r="I252" s="24" t="s">
        <v>90</v>
      </c>
      <c r="J252" s="27">
        <v>3909303</v>
      </c>
    </row>
    <row r="253" spans="1:10" x14ac:dyDescent="0.25">
      <c r="A253" s="23">
        <v>42795</v>
      </c>
      <c r="B253" s="24" t="s">
        <v>103</v>
      </c>
      <c r="C253" s="24" t="s">
        <v>183</v>
      </c>
      <c r="D253" s="24" t="s">
        <v>208</v>
      </c>
      <c r="E253" s="24" t="s">
        <v>178</v>
      </c>
      <c r="F253" s="24" t="s">
        <v>23</v>
      </c>
      <c r="G253" s="24" t="s">
        <v>182</v>
      </c>
      <c r="H253" s="24" t="s">
        <v>178</v>
      </c>
      <c r="I253" s="24" t="s">
        <v>54</v>
      </c>
      <c r="J253" s="27">
        <v>266417.49750000006</v>
      </c>
    </row>
    <row r="254" spans="1:10" x14ac:dyDescent="0.25">
      <c r="A254" s="23">
        <v>42795</v>
      </c>
      <c r="B254" s="24" t="s">
        <v>103</v>
      </c>
      <c r="C254" s="24" t="s">
        <v>183</v>
      </c>
      <c r="D254" s="24" t="s">
        <v>208</v>
      </c>
      <c r="E254" s="24" t="s">
        <v>178</v>
      </c>
      <c r="F254" s="24" t="s">
        <v>23</v>
      </c>
      <c r="G254" s="24" t="s">
        <v>178</v>
      </c>
      <c r="H254" s="24" t="s">
        <v>201</v>
      </c>
      <c r="I254" s="24" t="s">
        <v>92</v>
      </c>
      <c r="J254" s="27">
        <v>250846.9425</v>
      </c>
    </row>
    <row r="255" spans="1:10" x14ac:dyDescent="0.25">
      <c r="A255" s="23">
        <v>42795</v>
      </c>
      <c r="B255" s="24" t="s">
        <v>103</v>
      </c>
      <c r="C255" s="24" t="s">
        <v>183</v>
      </c>
      <c r="D255" s="24" t="s">
        <v>208</v>
      </c>
      <c r="E255" s="24" t="s">
        <v>178</v>
      </c>
      <c r="F255" s="24" t="s">
        <v>23</v>
      </c>
      <c r="G255" s="24" t="s">
        <v>178</v>
      </c>
      <c r="H255" s="24" t="s">
        <v>202</v>
      </c>
      <c r="I255" s="24" t="s">
        <v>91</v>
      </c>
      <c r="J255" s="27">
        <v>15570.555000000008</v>
      </c>
    </row>
    <row r="256" spans="1:10" x14ac:dyDescent="0.25">
      <c r="A256" s="23">
        <v>42795</v>
      </c>
      <c r="B256" s="24" t="s">
        <v>103</v>
      </c>
      <c r="C256" s="24" t="s">
        <v>120</v>
      </c>
      <c r="D256" s="24" t="s">
        <v>14</v>
      </c>
      <c r="E256" s="24" t="s">
        <v>181</v>
      </c>
      <c r="F256" s="24" t="s">
        <v>23</v>
      </c>
      <c r="G256" s="24" t="s">
        <v>178</v>
      </c>
      <c r="H256" s="24" t="s">
        <v>178</v>
      </c>
      <c r="I256" s="24" t="s">
        <v>55</v>
      </c>
      <c r="J256" s="27">
        <v>759055</v>
      </c>
    </row>
    <row r="257" spans="1:10" x14ac:dyDescent="0.25">
      <c r="A257" s="23">
        <v>42795</v>
      </c>
      <c r="B257" s="24" t="s">
        <v>103</v>
      </c>
      <c r="C257" s="24" t="s">
        <v>120</v>
      </c>
      <c r="D257" s="24" t="s">
        <v>14</v>
      </c>
      <c r="E257" s="24" t="s">
        <v>178</v>
      </c>
      <c r="F257" s="24" t="s">
        <v>203</v>
      </c>
      <c r="G257" s="24" t="s">
        <v>182</v>
      </c>
      <c r="H257" s="24" t="s">
        <v>178</v>
      </c>
      <c r="I257" s="24" t="s">
        <v>56</v>
      </c>
      <c r="J257" s="27">
        <v>150000</v>
      </c>
    </row>
    <row r="258" spans="1:10" x14ac:dyDescent="0.25">
      <c r="A258" s="23">
        <v>42795</v>
      </c>
      <c r="B258" s="24" t="s">
        <v>103</v>
      </c>
      <c r="C258" s="24" t="s">
        <v>120</v>
      </c>
      <c r="D258" s="24" t="s">
        <v>14</v>
      </c>
      <c r="E258" s="24" t="s">
        <v>178</v>
      </c>
      <c r="F258" s="24" t="s">
        <v>32</v>
      </c>
      <c r="G258" s="24" t="s">
        <v>182</v>
      </c>
      <c r="H258" s="24" t="s">
        <v>178</v>
      </c>
      <c r="I258" s="24" t="s">
        <v>57</v>
      </c>
      <c r="J258" s="27">
        <v>457600</v>
      </c>
    </row>
    <row r="259" spans="1:10" x14ac:dyDescent="0.25">
      <c r="A259" s="23">
        <v>42795</v>
      </c>
      <c r="B259" s="24" t="s">
        <v>103</v>
      </c>
      <c r="C259" s="24" t="s">
        <v>120</v>
      </c>
      <c r="D259" s="24" t="s">
        <v>14</v>
      </c>
      <c r="E259" s="24" t="s">
        <v>178</v>
      </c>
      <c r="F259" s="24" t="s">
        <v>32</v>
      </c>
      <c r="G259" s="24" t="s">
        <v>178</v>
      </c>
      <c r="H259" s="24" t="s">
        <v>37</v>
      </c>
      <c r="I259" s="24" t="s">
        <v>93</v>
      </c>
      <c r="J259" s="27">
        <v>320000</v>
      </c>
    </row>
    <row r="260" spans="1:10" x14ac:dyDescent="0.25">
      <c r="A260" s="23">
        <v>42795</v>
      </c>
      <c r="B260" s="24" t="s">
        <v>103</v>
      </c>
      <c r="C260" s="24" t="s">
        <v>120</v>
      </c>
      <c r="D260" s="24" t="s">
        <v>14</v>
      </c>
      <c r="E260" s="24" t="s">
        <v>178</v>
      </c>
      <c r="F260" s="24" t="s">
        <v>32</v>
      </c>
      <c r="G260" s="24" t="s">
        <v>178</v>
      </c>
      <c r="H260" s="24" t="s">
        <v>38</v>
      </c>
      <c r="I260" s="24" t="s">
        <v>94</v>
      </c>
      <c r="J260" s="27">
        <v>32000</v>
      </c>
    </row>
    <row r="261" spans="1:10" x14ac:dyDescent="0.25">
      <c r="A261" s="23">
        <v>42795</v>
      </c>
      <c r="B261" s="24" t="s">
        <v>103</v>
      </c>
      <c r="C261" s="24" t="s">
        <v>120</v>
      </c>
      <c r="D261" s="24" t="s">
        <v>14</v>
      </c>
      <c r="E261" s="24" t="s">
        <v>178</v>
      </c>
      <c r="F261" s="24" t="s">
        <v>32</v>
      </c>
      <c r="G261" s="24" t="s">
        <v>178</v>
      </c>
      <c r="H261" s="24" t="s">
        <v>39</v>
      </c>
      <c r="I261" s="24" t="s">
        <v>94</v>
      </c>
      <c r="J261" s="27">
        <v>105600</v>
      </c>
    </row>
    <row r="262" spans="1:10" x14ac:dyDescent="0.25">
      <c r="A262" s="23">
        <v>42795</v>
      </c>
      <c r="B262" s="24" t="s">
        <v>103</v>
      </c>
      <c r="C262" s="24" t="s">
        <v>120</v>
      </c>
      <c r="D262" s="24" t="s">
        <v>14</v>
      </c>
      <c r="E262" s="24" t="s">
        <v>178</v>
      </c>
      <c r="F262" s="24" t="s">
        <v>15</v>
      </c>
      <c r="G262" s="24" t="s">
        <v>182</v>
      </c>
      <c r="H262" s="24" t="s">
        <v>178</v>
      </c>
      <c r="I262" s="24" t="s">
        <v>58</v>
      </c>
      <c r="J262" s="27">
        <v>84499</v>
      </c>
    </row>
    <row r="263" spans="1:10" x14ac:dyDescent="0.25">
      <c r="A263" s="23">
        <v>42795</v>
      </c>
      <c r="B263" s="24" t="s">
        <v>103</v>
      </c>
      <c r="C263" s="24" t="s">
        <v>120</v>
      </c>
      <c r="D263" s="24" t="s">
        <v>14</v>
      </c>
      <c r="E263" s="24" t="s">
        <v>178</v>
      </c>
      <c r="F263" s="24" t="s">
        <v>15</v>
      </c>
      <c r="G263" s="24" t="s">
        <v>178</v>
      </c>
      <c r="H263" s="24" t="s">
        <v>40</v>
      </c>
      <c r="I263" s="24" t="s">
        <v>95</v>
      </c>
      <c r="J263" s="27">
        <v>50000</v>
      </c>
    </row>
    <row r="264" spans="1:10" x14ac:dyDescent="0.25">
      <c r="A264" s="23">
        <v>42795</v>
      </c>
      <c r="B264" s="24" t="s">
        <v>103</v>
      </c>
      <c r="C264" s="24" t="s">
        <v>120</v>
      </c>
      <c r="D264" s="24" t="s">
        <v>14</v>
      </c>
      <c r="E264" s="24" t="s">
        <v>178</v>
      </c>
      <c r="F264" s="24" t="s">
        <v>15</v>
      </c>
      <c r="G264" s="24" t="s">
        <v>178</v>
      </c>
      <c r="H264" s="24" t="s">
        <v>41</v>
      </c>
      <c r="I264" s="24" t="s">
        <v>96</v>
      </c>
      <c r="J264" s="27">
        <v>14390</v>
      </c>
    </row>
    <row r="265" spans="1:10" x14ac:dyDescent="0.25">
      <c r="A265" s="23">
        <v>42795</v>
      </c>
      <c r="B265" s="24" t="s">
        <v>103</v>
      </c>
      <c r="C265" s="24" t="s">
        <v>120</v>
      </c>
      <c r="D265" s="24" t="s">
        <v>14</v>
      </c>
      <c r="E265" s="24" t="s">
        <v>178</v>
      </c>
      <c r="F265" s="24" t="s">
        <v>15</v>
      </c>
      <c r="G265" s="24" t="s">
        <v>178</v>
      </c>
      <c r="H265" s="24" t="s">
        <v>42</v>
      </c>
      <c r="I265" s="24" t="s">
        <v>97</v>
      </c>
      <c r="J265" s="27">
        <v>20109</v>
      </c>
    </row>
    <row r="266" spans="1:10" x14ac:dyDescent="0.25">
      <c r="A266" s="23">
        <v>42795</v>
      </c>
      <c r="B266" s="24" t="s">
        <v>103</v>
      </c>
      <c r="C266" s="24" t="s">
        <v>120</v>
      </c>
      <c r="D266" s="24" t="s">
        <v>14</v>
      </c>
      <c r="E266" s="24" t="s">
        <v>178</v>
      </c>
      <c r="F266" s="24" t="s">
        <v>29</v>
      </c>
      <c r="G266" s="24" t="s">
        <v>182</v>
      </c>
      <c r="H266" s="24" t="s">
        <v>178</v>
      </c>
      <c r="I266" s="24" t="s">
        <v>59</v>
      </c>
      <c r="J266" s="27">
        <v>19112</v>
      </c>
    </row>
    <row r="267" spans="1:10" x14ac:dyDescent="0.25">
      <c r="A267" s="23">
        <v>42795</v>
      </c>
      <c r="B267" s="24" t="s">
        <v>103</v>
      </c>
      <c r="C267" s="24" t="s">
        <v>120</v>
      </c>
      <c r="D267" s="24" t="s">
        <v>14</v>
      </c>
      <c r="E267" s="24" t="s">
        <v>178</v>
      </c>
      <c r="F267" s="24" t="s">
        <v>36</v>
      </c>
      <c r="G267" s="24" t="s">
        <v>182</v>
      </c>
      <c r="H267" s="24" t="s">
        <v>178</v>
      </c>
      <c r="I267" s="24" t="s">
        <v>60</v>
      </c>
      <c r="J267" s="27">
        <v>47844</v>
      </c>
    </row>
    <row r="268" spans="1:10" x14ac:dyDescent="0.25">
      <c r="A268" s="23">
        <v>42795</v>
      </c>
      <c r="B268" s="24" t="s">
        <v>103</v>
      </c>
      <c r="C268" s="24" t="s">
        <v>120</v>
      </c>
      <c r="D268" s="24" t="s">
        <v>2</v>
      </c>
      <c r="E268" s="24" t="s">
        <v>181</v>
      </c>
      <c r="F268" s="24" t="s">
        <v>36</v>
      </c>
      <c r="G268" s="24" t="s">
        <v>178</v>
      </c>
      <c r="H268" s="24" t="s">
        <v>178</v>
      </c>
      <c r="I268" s="24" t="s">
        <v>61</v>
      </c>
      <c r="J268" s="27">
        <v>12013460.888</v>
      </c>
    </row>
    <row r="269" spans="1:10" x14ac:dyDescent="0.25">
      <c r="A269" s="23">
        <v>42795</v>
      </c>
      <c r="B269" s="24" t="s">
        <v>103</v>
      </c>
      <c r="C269" s="24" t="s">
        <v>120</v>
      </c>
      <c r="D269" s="24" t="s">
        <v>2</v>
      </c>
      <c r="E269" s="24" t="s">
        <v>178</v>
      </c>
      <c r="F269" s="24" t="s">
        <v>16</v>
      </c>
      <c r="G269" s="24" t="s">
        <v>182</v>
      </c>
      <c r="H269" s="24" t="s">
        <v>178</v>
      </c>
      <c r="I269" s="24" t="s">
        <v>62</v>
      </c>
      <c r="J269" s="27">
        <v>1250000</v>
      </c>
    </row>
    <row r="270" spans="1:10" x14ac:dyDescent="0.25">
      <c r="A270" s="23">
        <v>42795</v>
      </c>
      <c r="B270" s="24" t="s">
        <v>103</v>
      </c>
      <c r="C270" s="24" t="s">
        <v>120</v>
      </c>
      <c r="D270" s="24" t="s">
        <v>2</v>
      </c>
      <c r="E270" s="24" t="s">
        <v>178</v>
      </c>
      <c r="F270" s="24" t="s">
        <v>31</v>
      </c>
      <c r="G270" s="24" t="s">
        <v>182</v>
      </c>
      <c r="H270" s="24" t="s">
        <v>178</v>
      </c>
      <c r="I270" s="24" t="s">
        <v>63</v>
      </c>
      <c r="J270" s="27">
        <v>1238737.5</v>
      </c>
    </row>
    <row r="271" spans="1:10" x14ac:dyDescent="0.25">
      <c r="A271" s="23">
        <v>42795</v>
      </c>
      <c r="B271" s="24" t="s">
        <v>103</v>
      </c>
      <c r="C271" s="24" t="s">
        <v>120</v>
      </c>
      <c r="D271" s="24" t="s">
        <v>2</v>
      </c>
      <c r="E271" s="24" t="s">
        <v>178</v>
      </c>
      <c r="F271" s="24" t="s">
        <v>31</v>
      </c>
      <c r="G271" s="24" t="s">
        <v>178</v>
      </c>
      <c r="H271" s="24" t="s">
        <v>37</v>
      </c>
      <c r="I271" s="24" t="s">
        <v>98</v>
      </c>
      <c r="J271" s="27">
        <v>577500</v>
      </c>
    </row>
    <row r="272" spans="1:10" x14ac:dyDescent="0.25">
      <c r="A272" s="23">
        <v>42795</v>
      </c>
      <c r="B272" s="24" t="s">
        <v>103</v>
      </c>
      <c r="C272" s="24" t="s">
        <v>120</v>
      </c>
      <c r="D272" s="24" t="s">
        <v>2</v>
      </c>
      <c r="E272" s="24" t="s">
        <v>178</v>
      </c>
      <c r="F272" s="24" t="s">
        <v>31</v>
      </c>
      <c r="G272" s="24" t="s">
        <v>178</v>
      </c>
      <c r="H272" s="24" t="s">
        <v>38</v>
      </c>
      <c r="I272" s="24" t="s">
        <v>99</v>
      </c>
      <c r="J272" s="27">
        <v>375375</v>
      </c>
    </row>
    <row r="273" spans="1:10" x14ac:dyDescent="0.25">
      <c r="A273" s="23">
        <v>42795</v>
      </c>
      <c r="B273" s="24" t="s">
        <v>103</v>
      </c>
      <c r="C273" s="24" t="s">
        <v>120</v>
      </c>
      <c r="D273" s="24" t="s">
        <v>2</v>
      </c>
      <c r="E273" s="24" t="s">
        <v>178</v>
      </c>
      <c r="F273" s="24" t="s">
        <v>31</v>
      </c>
      <c r="G273" s="24" t="s">
        <v>178</v>
      </c>
      <c r="H273" s="24" t="s">
        <v>39</v>
      </c>
      <c r="I273" s="24" t="s">
        <v>100</v>
      </c>
      <c r="J273" s="27">
        <v>285862.5</v>
      </c>
    </row>
    <row r="274" spans="1:10" x14ac:dyDescent="0.25">
      <c r="A274" s="23">
        <v>42795</v>
      </c>
      <c r="B274" s="24" t="s">
        <v>103</v>
      </c>
      <c r="C274" s="24" t="s">
        <v>120</v>
      </c>
      <c r="D274" s="24" t="s">
        <v>2</v>
      </c>
      <c r="E274" s="24" t="s">
        <v>178</v>
      </c>
      <c r="F274" s="24" t="s">
        <v>28</v>
      </c>
      <c r="G274" s="24" t="s">
        <v>182</v>
      </c>
      <c r="H274" s="24" t="s">
        <v>178</v>
      </c>
      <c r="I274" s="24" t="s">
        <v>64</v>
      </c>
      <c r="J274" s="27">
        <v>7742939.2686000001</v>
      </c>
    </row>
    <row r="275" spans="1:10" x14ac:dyDescent="0.25">
      <c r="A275" s="23">
        <v>42795</v>
      </c>
      <c r="B275" s="24" t="s">
        <v>103</v>
      </c>
      <c r="C275" s="24" t="s">
        <v>120</v>
      </c>
      <c r="D275" s="24" t="s">
        <v>2</v>
      </c>
      <c r="E275" s="24" t="s">
        <v>178</v>
      </c>
      <c r="F275" s="24" t="s">
        <v>28</v>
      </c>
      <c r="G275" s="24" t="s">
        <v>178</v>
      </c>
      <c r="H275" s="24" t="s">
        <v>43</v>
      </c>
      <c r="I275" s="24" t="s">
        <v>101</v>
      </c>
      <c r="J275" s="27">
        <v>4890277.4327999996</v>
      </c>
    </row>
    <row r="276" spans="1:10" x14ac:dyDescent="0.25">
      <c r="A276" s="23">
        <v>42795</v>
      </c>
      <c r="B276" s="24" t="s">
        <v>103</v>
      </c>
      <c r="C276" s="24" t="s">
        <v>120</v>
      </c>
      <c r="D276" s="24" t="s">
        <v>2</v>
      </c>
      <c r="E276" s="24" t="s">
        <v>178</v>
      </c>
      <c r="F276" s="24" t="s">
        <v>28</v>
      </c>
      <c r="G276" s="24" t="s">
        <v>178</v>
      </c>
      <c r="H276" s="24" t="s">
        <v>44</v>
      </c>
      <c r="I276" s="24" t="s">
        <v>102</v>
      </c>
      <c r="J276" s="27">
        <v>2852661.8358</v>
      </c>
    </row>
    <row r="277" spans="1:10" x14ac:dyDescent="0.25">
      <c r="A277" s="23">
        <v>42795</v>
      </c>
      <c r="B277" s="24" t="s">
        <v>103</v>
      </c>
      <c r="C277" s="24" t="s">
        <v>120</v>
      </c>
      <c r="D277" s="24" t="s">
        <v>2</v>
      </c>
      <c r="E277" s="24" t="s">
        <v>178</v>
      </c>
      <c r="F277" s="24" t="s">
        <v>35</v>
      </c>
      <c r="G277" s="24" t="s">
        <v>182</v>
      </c>
      <c r="H277" s="24" t="s">
        <v>178</v>
      </c>
      <c r="I277" s="24" t="s">
        <v>65</v>
      </c>
      <c r="J277" s="27">
        <v>270000</v>
      </c>
    </row>
    <row r="278" spans="1:10" x14ac:dyDescent="0.25">
      <c r="A278" s="23">
        <v>42795</v>
      </c>
      <c r="B278" s="24" t="s">
        <v>103</v>
      </c>
      <c r="C278" s="24" t="s">
        <v>120</v>
      </c>
      <c r="D278" s="24" t="s">
        <v>2</v>
      </c>
      <c r="E278" s="24" t="s">
        <v>178</v>
      </c>
      <c r="F278" s="24" t="s">
        <v>45</v>
      </c>
      <c r="G278" s="24" t="s">
        <v>182</v>
      </c>
      <c r="H278" s="24" t="s">
        <v>178</v>
      </c>
      <c r="I278" s="24" t="s">
        <v>66</v>
      </c>
      <c r="J278" s="27">
        <v>250000</v>
      </c>
    </row>
    <row r="279" spans="1:10" x14ac:dyDescent="0.25">
      <c r="A279" s="23">
        <v>42795</v>
      </c>
      <c r="B279" s="24" t="s">
        <v>103</v>
      </c>
      <c r="C279" s="24" t="s">
        <v>120</v>
      </c>
      <c r="D279" s="24" t="s">
        <v>2</v>
      </c>
      <c r="E279" s="24" t="s">
        <v>178</v>
      </c>
      <c r="F279" s="24" t="s">
        <v>30</v>
      </c>
      <c r="G279" s="24" t="s">
        <v>182</v>
      </c>
      <c r="H279" s="24" t="s">
        <v>178</v>
      </c>
      <c r="I279" s="24" t="s">
        <v>67</v>
      </c>
      <c r="J279" s="27">
        <v>731999.99999999988</v>
      </c>
    </row>
    <row r="280" spans="1:10" x14ac:dyDescent="0.25">
      <c r="A280" s="23">
        <v>42795</v>
      </c>
      <c r="B280" s="24" t="s">
        <v>103</v>
      </c>
      <c r="C280" s="24" t="s">
        <v>120</v>
      </c>
      <c r="D280" s="24" t="s">
        <v>2</v>
      </c>
      <c r="E280" s="24" t="s">
        <v>178</v>
      </c>
      <c r="F280" s="24" t="s">
        <v>34</v>
      </c>
      <c r="G280" s="24" t="s">
        <v>182</v>
      </c>
      <c r="H280" s="24" t="s">
        <v>178</v>
      </c>
      <c r="I280" s="24" t="s">
        <v>68</v>
      </c>
      <c r="J280" s="27">
        <v>407523.11939999997</v>
      </c>
    </row>
    <row r="281" spans="1:10" x14ac:dyDescent="0.25">
      <c r="A281" s="23">
        <v>42795</v>
      </c>
      <c r="B281" s="24" t="s">
        <v>103</v>
      </c>
      <c r="C281" s="24" t="s">
        <v>120</v>
      </c>
      <c r="D281" s="24" t="s">
        <v>2</v>
      </c>
      <c r="E281" s="24" t="s">
        <v>178</v>
      </c>
      <c r="F281" s="24" t="s">
        <v>33</v>
      </c>
      <c r="G281" s="24" t="s">
        <v>182</v>
      </c>
      <c r="H281" s="24" t="s">
        <v>178</v>
      </c>
      <c r="I281" s="24" t="s">
        <v>69</v>
      </c>
      <c r="J281" s="27">
        <v>122261</v>
      </c>
    </row>
    <row r="282" spans="1:10" x14ac:dyDescent="0.25">
      <c r="A282" s="23">
        <v>42795</v>
      </c>
      <c r="B282" s="24" t="s">
        <v>103</v>
      </c>
      <c r="C282" s="24" t="s">
        <v>184</v>
      </c>
      <c r="D282" s="24" t="s">
        <v>17</v>
      </c>
      <c r="E282" s="24" t="s">
        <v>181</v>
      </c>
      <c r="F282" s="24" t="s">
        <v>33</v>
      </c>
      <c r="G282" s="24" t="s">
        <v>178</v>
      </c>
      <c r="H282" s="24" t="s">
        <v>178</v>
      </c>
      <c r="I282" s="24" t="s">
        <v>70</v>
      </c>
      <c r="J282" s="27">
        <v>2425267.2344999984</v>
      </c>
    </row>
    <row r="283" spans="1:10" x14ac:dyDescent="0.25">
      <c r="A283" s="23">
        <v>42795</v>
      </c>
      <c r="B283" s="24" t="s">
        <v>103</v>
      </c>
      <c r="C283" s="24" t="s">
        <v>121</v>
      </c>
      <c r="D283" s="24" t="s">
        <v>5</v>
      </c>
      <c r="E283" s="24" t="s">
        <v>181</v>
      </c>
      <c r="F283" s="24" t="s">
        <v>33</v>
      </c>
      <c r="G283" s="24" t="s">
        <v>178</v>
      </c>
      <c r="H283" s="24" t="s">
        <v>178</v>
      </c>
      <c r="I283" s="24" t="s">
        <v>71</v>
      </c>
      <c r="J283" s="27">
        <v>0</v>
      </c>
    </row>
    <row r="284" spans="1:10" x14ac:dyDescent="0.25">
      <c r="A284" s="23">
        <v>42795</v>
      </c>
      <c r="B284" s="24" t="s">
        <v>103</v>
      </c>
      <c r="C284" s="24" t="s">
        <v>122</v>
      </c>
      <c r="D284" s="24" t="s">
        <v>6</v>
      </c>
      <c r="E284" s="24" t="s">
        <v>181</v>
      </c>
      <c r="F284" s="24" t="s">
        <v>27</v>
      </c>
      <c r="G284" s="24" t="s">
        <v>178</v>
      </c>
      <c r="H284" s="24" t="s">
        <v>178</v>
      </c>
      <c r="I284" s="24" t="s">
        <v>74</v>
      </c>
      <c r="J284" s="27">
        <v>2055024</v>
      </c>
    </row>
    <row r="285" spans="1:10" x14ac:dyDescent="0.25">
      <c r="A285" s="23">
        <v>42795</v>
      </c>
      <c r="B285" s="24" t="s">
        <v>103</v>
      </c>
      <c r="C285" s="24" t="s">
        <v>122</v>
      </c>
      <c r="D285" s="24" t="s">
        <v>6</v>
      </c>
      <c r="E285" s="24" t="s">
        <v>178</v>
      </c>
      <c r="F285" s="24" t="s">
        <v>4</v>
      </c>
      <c r="G285" s="24" t="s">
        <v>182</v>
      </c>
      <c r="H285" s="24" t="s">
        <v>178</v>
      </c>
      <c r="I285" s="24" t="s">
        <v>75</v>
      </c>
      <c r="J285" s="27">
        <v>2055024</v>
      </c>
    </row>
    <row r="286" spans="1:10" x14ac:dyDescent="0.25">
      <c r="A286" s="23">
        <v>42795</v>
      </c>
      <c r="B286" s="24" t="s">
        <v>103</v>
      </c>
      <c r="C286" s="24" t="s">
        <v>185</v>
      </c>
      <c r="D286" s="24" t="s">
        <v>7</v>
      </c>
      <c r="E286" s="24" t="s">
        <v>181</v>
      </c>
      <c r="F286" s="24" t="s">
        <v>18</v>
      </c>
      <c r="G286" s="24" t="s">
        <v>178</v>
      </c>
      <c r="H286" s="24" t="s">
        <v>178</v>
      </c>
      <c r="I286" s="24" t="s">
        <v>77</v>
      </c>
      <c r="J286" s="27">
        <v>370243.23449999839</v>
      </c>
    </row>
    <row r="287" spans="1:10" x14ac:dyDescent="0.25">
      <c r="A287" s="23">
        <v>42795</v>
      </c>
      <c r="B287" s="24" t="s">
        <v>103</v>
      </c>
      <c r="C287" s="24" t="s">
        <v>123</v>
      </c>
      <c r="D287" s="24" t="s">
        <v>10</v>
      </c>
      <c r="E287" s="24" t="s">
        <v>181</v>
      </c>
      <c r="F287" s="24" t="s">
        <v>18</v>
      </c>
      <c r="G287" s="24" t="s">
        <v>178</v>
      </c>
      <c r="H287" s="24" t="s">
        <v>178</v>
      </c>
      <c r="I287" s="24" t="s">
        <v>11</v>
      </c>
      <c r="J287" s="27">
        <v>74048.646899999687</v>
      </c>
    </row>
    <row r="288" spans="1:10" x14ac:dyDescent="0.25">
      <c r="A288" s="23">
        <v>42795</v>
      </c>
      <c r="B288" s="24" t="s">
        <v>103</v>
      </c>
      <c r="C288" s="24" t="s">
        <v>186</v>
      </c>
      <c r="D288" s="24" t="s">
        <v>8</v>
      </c>
      <c r="E288" s="24" t="s">
        <v>181</v>
      </c>
      <c r="F288" s="24" t="s">
        <v>18</v>
      </c>
      <c r="G288" s="24" t="s">
        <v>178</v>
      </c>
      <c r="H288" s="24" t="s">
        <v>178</v>
      </c>
      <c r="I288" s="24" t="s">
        <v>12</v>
      </c>
      <c r="J288" s="27">
        <v>296194.58759999869</v>
      </c>
    </row>
    <row r="289" spans="1:10" x14ac:dyDescent="0.25">
      <c r="A289" s="23">
        <v>42795</v>
      </c>
      <c r="B289" s="24" t="s">
        <v>104</v>
      </c>
      <c r="C289" s="24" t="s">
        <v>118</v>
      </c>
      <c r="D289" s="24" t="s">
        <v>0</v>
      </c>
      <c r="E289" s="24" t="s">
        <v>181</v>
      </c>
      <c r="F289" s="24" t="s">
        <v>25</v>
      </c>
      <c r="G289" s="24" t="s">
        <v>178</v>
      </c>
      <c r="H289" s="24" t="s">
        <v>178</v>
      </c>
      <c r="I289" s="24" t="s">
        <v>129</v>
      </c>
      <c r="J289" s="27">
        <v>40449089.024640001</v>
      </c>
    </row>
    <row r="290" spans="1:10" x14ac:dyDescent="0.25">
      <c r="A290" s="23">
        <v>42795</v>
      </c>
      <c r="B290" s="24" t="s">
        <v>104</v>
      </c>
      <c r="C290" s="24" t="s">
        <v>118</v>
      </c>
      <c r="D290" s="24" t="s">
        <v>0</v>
      </c>
      <c r="E290" s="24" t="s">
        <v>178</v>
      </c>
      <c r="F290" s="24" t="s">
        <v>19</v>
      </c>
      <c r="G290" s="24" t="s">
        <v>182</v>
      </c>
      <c r="H290" s="24" t="s">
        <v>178</v>
      </c>
      <c r="I290" s="24" t="s">
        <v>47</v>
      </c>
      <c r="J290" s="27">
        <v>39874890.600000001</v>
      </c>
    </row>
    <row r="291" spans="1:10" x14ac:dyDescent="0.25">
      <c r="A291" s="23">
        <v>42795</v>
      </c>
      <c r="B291" s="24" t="s">
        <v>104</v>
      </c>
      <c r="C291" s="24" t="s">
        <v>118</v>
      </c>
      <c r="D291" s="24" t="s">
        <v>0</v>
      </c>
      <c r="E291" s="24" t="s">
        <v>178</v>
      </c>
      <c r="F291" s="24" t="s">
        <v>19</v>
      </c>
      <c r="G291" s="24" t="s">
        <v>178</v>
      </c>
      <c r="H291" s="24" t="s">
        <v>21</v>
      </c>
      <c r="I291" s="24" t="s">
        <v>78</v>
      </c>
      <c r="J291" s="27">
        <v>16614537.75</v>
      </c>
    </row>
    <row r="292" spans="1:10" x14ac:dyDescent="0.25">
      <c r="A292" s="23">
        <v>42795</v>
      </c>
      <c r="B292" s="24" t="s">
        <v>104</v>
      </c>
      <c r="C292" s="24" t="s">
        <v>118</v>
      </c>
      <c r="D292" s="24" t="s">
        <v>0</v>
      </c>
      <c r="E292" s="24" t="s">
        <v>178</v>
      </c>
      <c r="F292" s="24" t="s">
        <v>19</v>
      </c>
      <c r="G292" s="24" t="s">
        <v>178</v>
      </c>
      <c r="H292" s="24" t="s">
        <v>22</v>
      </c>
      <c r="I292" s="24" t="s">
        <v>79</v>
      </c>
      <c r="J292" s="27">
        <v>15285374.73</v>
      </c>
    </row>
    <row r="293" spans="1:10" x14ac:dyDescent="0.25">
      <c r="A293" s="23">
        <v>42795</v>
      </c>
      <c r="B293" s="24" t="s">
        <v>104</v>
      </c>
      <c r="C293" s="24" t="s">
        <v>118</v>
      </c>
      <c r="D293" s="24" t="s">
        <v>0</v>
      </c>
      <c r="E293" s="24" t="s">
        <v>178</v>
      </c>
      <c r="F293" s="24" t="s">
        <v>19</v>
      </c>
      <c r="G293" s="24" t="s">
        <v>178</v>
      </c>
      <c r="H293" s="24" t="s">
        <v>20</v>
      </c>
      <c r="I293" s="24" t="s">
        <v>80</v>
      </c>
      <c r="J293" s="27">
        <v>7974978.1200000001</v>
      </c>
    </row>
    <row r="294" spans="1:10" x14ac:dyDescent="0.25">
      <c r="A294" s="23">
        <v>42795</v>
      </c>
      <c r="B294" s="24" t="s">
        <v>104</v>
      </c>
      <c r="C294" s="24" t="s">
        <v>118</v>
      </c>
      <c r="D294" s="24" t="s">
        <v>0</v>
      </c>
      <c r="E294" s="24" t="s">
        <v>178</v>
      </c>
      <c r="F294" s="24" t="s">
        <v>23</v>
      </c>
      <c r="G294" s="24" t="s">
        <v>182</v>
      </c>
      <c r="H294" s="24" t="s">
        <v>178</v>
      </c>
      <c r="I294" s="24" t="s">
        <v>48</v>
      </c>
      <c r="J294" s="27">
        <v>574198.42463999998</v>
      </c>
    </row>
    <row r="295" spans="1:10" x14ac:dyDescent="0.25">
      <c r="A295" s="23">
        <v>42795</v>
      </c>
      <c r="B295" s="24" t="s">
        <v>104</v>
      </c>
      <c r="C295" s="24" t="s">
        <v>118</v>
      </c>
      <c r="D295" s="24" t="s">
        <v>0</v>
      </c>
      <c r="E295" s="24" t="s">
        <v>178</v>
      </c>
      <c r="F295" s="24" t="s">
        <v>23</v>
      </c>
      <c r="G295" s="24" t="s">
        <v>178</v>
      </c>
      <c r="H295" s="24" t="s">
        <v>201</v>
      </c>
      <c r="I295" s="24" t="s">
        <v>81</v>
      </c>
      <c r="J295" s="27">
        <v>502423.62156</v>
      </c>
    </row>
    <row r="296" spans="1:10" x14ac:dyDescent="0.25">
      <c r="A296" s="23">
        <v>42795</v>
      </c>
      <c r="B296" s="24" t="s">
        <v>104</v>
      </c>
      <c r="C296" s="24" t="s">
        <v>118</v>
      </c>
      <c r="D296" s="24" t="s">
        <v>0</v>
      </c>
      <c r="E296" s="24" t="s">
        <v>178</v>
      </c>
      <c r="F296" s="24" t="s">
        <v>23</v>
      </c>
      <c r="G296" s="24" t="s">
        <v>178</v>
      </c>
      <c r="H296" s="24" t="s">
        <v>202</v>
      </c>
      <c r="I296" s="24" t="s">
        <v>82</v>
      </c>
      <c r="J296" s="27">
        <v>71774.803080000012</v>
      </c>
    </row>
    <row r="297" spans="1:10" x14ac:dyDescent="0.25">
      <c r="A297" s="23">
        <v>42795</v>
      </c>
      <c r="B297" s="24" t="s">
        <v>104</v>
      </c>
      <c r="C297" s="24" t="s">
        <v>119</v>
      </c>
      <c r="D297" s="24" t="s">
        <v>1</v>
      </c>
      <c r="E297" s="24" t="s">
        <v>181</v>
      </c>
      <c r="F297" s="24" t="s">
        <v>23</v>
      </c>
      <c r="G297" s="24" t="s">
        <v>178</v>
      </c>
      <c r="H297" s="24" t="s">
        <v>178</v>
      </c>
      <c r="I297" s="24" t="s">
        <v>49</v>
      </c>
      <c r="J297" s="27">
        <v>26183895.369120006</v>
      </c>
    </row>
    <row r="298" spans="1:10" x14ac:dyDescent="0.25">
      <c r="A298" s="23">
        <v>42795</v>
      </c>
      <c r="B298" s="24" t="s">
        <v>104</v>
      </c>
      <c r="C298" s="24" t="s">
        <v>119</v>
      </c>
      <c r="D298" s="24" t="s">
        <v>1</v>
      </c>
      <c r="E298" s="24" t="s">
        <v>178</v>
      </c>
      <c r="F298" s="24" t="s">
        <v>19</v>
      </c>
      <c r="G298" s="24" t="s">
        <v>182</v>
      </c>
      <c r="H298" s="24" t="s">
        <v>178</v>
      </c>
      <c r="I298" s="24" t="s">
        <v>50</v>
      </c>
      <c r="J298" s="27">
        <v>25874816.510340005</v>
      </c>
    </row>
    <row r="299" spans="1:10" x14ac:dyDescent="0.25">
      <c r="A299" s="23">
        <v>42795</v>
      </c>
      <c r="B299" s="24" t="s">
        <v>104</v>
      </c>
      <c r="C299" s="24" t="s">
        <v>119</v>
      </c>
      <c r="D299" s="24" t="s">
        <v>1</v>
      </c>
      <c r="E299" s="24" t="s">
        <v>178</v>
      </c>
      <c r="F299" s="24" t="s">
        <v>19</v>
      </c>
      <c r="G299" s="24" t="s">
        <v>178</v>
      </c>
      <c r="H299" s="24" t="s">
        <v>21</v>
      </c>
      <c r="I299" s="24" t="s">
        <v>83</v>
      </c>
      <c r="J299" s="27">
        <v>11123433.023625001</v>
      </c>
    </row>
    <row r="300" spans="1:10" x14ac:dyDescent="0.25">
      <c r="A300" s="23">
        <v>42795</v>
      </c>
      <c r="B300" s="24" t="s">
        <v>104</v>
      </c>
      <c r="C300" s="24" t="s">
        <v>119</v>
      </c>
      <c r="D300" s="24" t="s">
        <v>1</v>
      </c>
      <c r="E300" s="24" t="s">
        <v>178</v>
      </c>
      <c r="F300" s="24" t="s">
        <v>19</v>
      </c>
      <c r="G300" s="24" t="s">
        <v>178</v>
      </c>
      <c r="H300" s="24" t="s">
        <v>22</v>
      </c>
      <c r="I300" s="24" t="s">
        <v>84</v>
      </c>
      <c r="J300" s="27">
        <v>10233558.381735003</v>
      </c>
    </row>
    <row r="301" spans="1:10" x14ac:dyDescent="0.25">
      <c r="A301" s="23">
        <v>42795</v>
      </c>
      <c r="B301" s="24" t="s">
        <v>104</v>
      </c>
      <c r="C301" s="24" t="s">
        <v>119</v>
      </c>
      <c r="D301" s="24" t="s">
        <v>1</v>
      </c>
      <c r="E301" s="24" t="s">
        <v>178</v>
      </c>
      <c r="F301" s="24" t="s">
        <v>19</v>
      </c>
      <c r="G301" s="24" t="s">
        <v>178</v>
      </c>
      <c r="H301" s="24" t="s">
        <v>20</v>
      </c>
      <c r="I301" s="24" t="s">
        <v>85</v>
      </c>
      <c r="J301" s="27">
        <v>4517825.1049800012</v>
      </c>
    </row>
    <row r="302" spans="1:10" x14ac:dyDescent="0.25">
      <c r="A302" s="23">
        <v>42795</v>
      </c>
      <c r="B302" s="24" t="s">
        <v>104</v>
      </c>
      <c r="C302" s="24" t="s">
        <v>119</v>
      </c>
      <c r="D302" s="24" t="s">
        <v>1</v>
      </c>
      <c r="E302" s="24" t="s">
        <v>178</v>
      </c>
      <c r="F302" s="24" t="s">
        <v>23</v>
      </c>
      <c r="G302" s="24" t="s">
        <v>182</v>
      </c>
      <c r="H302" s="24" t="s">
        <v>178</v>
      </c>
      <c r="I302" s="24" t="s">
        <v>51</v>
      </c>
      <c r="J302" s="27">
        <v>309078.85878000001</v>
      </c>
    </row>
    <row r="303" spans="1:10" x14ac:dyDescent="0.25">
      <c r="A303" s="23">
        <v>42795</v>
      </c>
      <c r="B303" s="24" t="s">
        <v>104</v>
      </c>
      <c r="C303" s="24" t="s">
        <v>119</v>
      </c>
      <c r="D303" s="24" t="s">
        <v>1</v>
      </c>
      <c r="E303" s="24" t="s">
        <v>178</v>
      </c>
      <c r="F303" s="24" t="s">
        <v>23</v>
      </c>
      <c r="G303" s="24" t="s">
        <v>178</v>
      </c>
      <c r="H303" s="24" t="s">
        <v>201</v>
      </c>
      <c r="I303" s="24" t="s">
        <v>86</v>
      </c>
      <c r="J303" s="27">
        <v>251211.81078</v>
      </c>
    </row>
    <row r="304" spans="1:10" x14ac:dyDescent="0.25">
      <c r="A304" s="23">
        <v>42795</v>
      </c>
      <c r="B304" s="24" t="s">
        <v>104</v>
      </c>
      <c r="C304" s="24" t="s">
        <v>119</v>
      </c>
      <c r="D304" s="24" t="s">
        <v>1</v>
      </c>
      <c r="E304" s="24" t="s">
        <v>178</v>
      </c>
      <c r="F304" s="24" t="s">
        <v>23</v>
      </c>
      <c r="G304" s="24" t="s">
        <v>178</v>
      </c>
      <c r="H304" s="24" t="s">
        <v>202</v>
      </c>
      <c r="I304" s="24" t="s">
        <v>87</v>
      </c>
      <c r="J304" s="27">
        <v>57867.048000000003</v>
      </c>
    </row>
    <row r="305" spans="1:10" x14ac:dyDescent="0.25">
      <c r="A305" s="23">
        <v>42795</v>
      </c>
      <c r="B305" s="24" t="s">
        <v>104</v>
      </c>
      <c r="C305" s="24" t="s">
        <v>183</v>
      </c>
      <c r="D305" s="24" t="s">
        <v>208</v>
      </c>
      <c r="E305" s="24" t="s">
        <v>181</v>
      </c>
      <c r="F305" s="24" t="s">
        <v>23</v>
      </c>
      <c r="G305" s="24" t="s">
        <v>178</v>
      </c>
      <c r="H305" s="24" t="s">
        <v>178</v>
      </c>
      <c r="I305" s="24" t="s">
        <v>52</v>
      </c>
      <c r="J305" s="27">
        <v>14265193.655519996</v>
      </c>
    </row>
    <row r="306" spans="1:10" x14ac:dyDescent="0.25">
      <c r="A306" s="23">
        <v>42795</v>
      </c>
      <c r="B306" s="24" t="s">
        <v>104</v>
      </c>
      <c r="C306" s="24" t="s">
        <v>183</v>
      </c>
      <c r="D306" s="24" t="s">
        <v>208</v>
      </c>
      <c r="E306" s="24" t="s">
        <v>178</v>
      </c>
      <c r="F306" s="24" t="s">
        <v>19</v>
      </c>
      <c r="G306" s="24" t="s">
        <v>182</v>
      </c>
      <c r="H306" s="24" t="s">
        <v>178</v>
      </c>
      <c r="I306" s="24" t="s">
        <v>53</v>
      </c>
      <c r="J306" s="27">
        <v>14000074.089659996</v>
      </c>
    </row>
    <row r="307" spans="1:10" x14ac:dyDescent="0.25">
      <c r="A307" s="23">
        <v>42795</v>
      </c>
      <c r="B307" s="24" t="s">
        <v>104</v>
      </c>
      <c r="C307" s="24" t="s">
        <v>183</v>
      </c>
      <c r="D307" s="24" t="s">
        <v>208</v>
      </c>
      <c r="E307" s="24" t="s">
        <v>178</v>
      </c>
      <c r="F307" s="24" t="s">
        <v>19</v>
      </c>
      <c r="G307" s="24" t="s">
        <v>178</v>
      </c>
      <c r="H307" s="24" t="s">
        <v>21</v>
      </c>
      <c r="I307" s="24" t="s">
        <v>88</v>
      </c>
      <c r="J307" s="27">
        <v>5491104.7263749987</v>
      </c>
    </row>
    <row r="308" spans="1:10" x14ac:dyDescent="0.25">
      <c r="A308" s="23">
        <v>42795</v>
      </c>
      <c r="B308" s="24" t="s">
        <v>104</v>
      </c>
      <c r="C308" s="24" t="s">
        <v>183</v>
      </c>
      <c r="D308" s="24" t="s">
        <v>208</v>
      </c>
      <c r="E308" s="24" t="s">
        <v>178</v>
      </c>
      <c r="F308" s="24" t="s">
        <v>19</v>
      </c>
      <c r="G308" s="24" t="s">
        <v>178</v>
      </c>
      <c r="H308" s="24" t="s">
        <v>22</v>
      </c>
      <c r="I308" s="24" t="s">
        <v>89</v>
      </c>
      <c r="J308" s="27">
        <v>5051816.3482649978</v>
      </c>
    </row>
    <row r="309" spans="1:10" x14ac:dyDescent="0.25">
      <c r="A309" s="23">
        <v>42795</v>
      </c>
      <c r="B309" s="24" t="s">
        <v>104</v>
      </c>
      <c r="C309" s="24" t="s">
        <v>183</v>
      </c>
      <c r="D309" s="24" t="s">
        <v>208</v>
      </c>
      <c r="E309" s="24" t="s">
        <v>178</v>
      </c>
      <c r="F309" s="24" t="s">
        <v>19</v>
      </c>
      <c r="G309" s="24" t="s">
        <v>178</v>
      </c>
      <c r="H309" s="24" t="s">
        <v>20</v>
      </c>
      <c r="I309" s="24" t="s">
        <v>90</v>
      </c>
      <c r="J309" s="27">
        <v>3457153.0150199989</v>
      </c>
    </row>
    <row r="310" spans="1:10" x14ac:dyDescent="0.25">
      <c r="A310" s="23">
        <v>42795</v>
      </c>
      <c r="B310" s="24" t="s">
        <v>104</v>
      </c>
      <c r="C310" s="24" t="s">
        <v>183</v>
      </c>
      <c r="D310" s="24" t="s">
        <v>208</v>
      </c>
      <c r="E310" s="24" t="s">
        <v>178</v>
      </c>
      <c r="F310" s="24" t="s">
        <v>23</v>
      </c>
      <c r="G310" s="24" t="s">
        <v>182</v>
      </c>
      <c r="H310" s="24" t="s">
        <v>178</v>
      </c>
      <c r="I310" s="24" t="s">
        <v>54</v>
      </c>
      <c r="J310" s="27">
        <v>265119.56585999997</v>
      </c>
    </row>
    <row r="311" spans="1:10" x14ac:dyDescent="0.25">
      <c r="A311" s="23">
        <v>42795</v>
      </c>
      <c r="B311" s="24" t="s">
        <v>104</v>
      </c>
      <c r="C311" s="24" t="s">
        <v>183</v>
      </c>
      <c r="D311" s="24" t="s">
        <v>208</v>
      </c>
      <c r="E311" s="24" t="s">
        <v>178</v>
      </c>
      <c r="F311" s="24" t="s">
        <v>23</v>
      </c>
      <c r="G311" s="24" t="s">
        <v>178</v>
      </c>
      <c r="H311" s="24" t="s">
        <v>201</v>
      </c>
      <c r="I311" s="24" t="s">
        <v>92</v>
      </c>
      <c r="J311" s="27">
        <v>251211.81078</v>
      </c>
    </row>
    <row r="312" spans="1:10" x14ac:dyDescent="0.25">
      <c r="A312" s="23">
        <v>42795</v>
      </c>
      <c r="B312" s="24" t="s">
        <v>104</v>
      </c>
      <c r="C312" s="24" t="s">
        <v>183</v>
      </c>
      <c r="D312" s="24" t="s">
        <v>208</v>
      </c>
      <c r="E312" s="24" t="s">
        <v>178</v>
      </c>
      <c r="F312" s="24" t="s">
        <v>23</v>
      </c>
      <c r="G312" s="24" t="s">
        <v>178</v>
      </c>
      <c r="H312" s="24" t="s">
        <v>202</v>
      </c>
      <c r="I312" s="24" t="s">
        <v>91</v>
      </c>
      <c r="J312" s="27">
        <v>13907.75508000001</v>
      </c>
    </row>
    <row r="313" spans="1:10" x14ac:dyDescent="0.25">
      <c r="A313" s="23">
        <v>42795</v>
      </c>
      <c r="B313" s="24" t="s">
        <v>104</v>
      </c>
      <c r="C313" s="24" t="s">
        <v>120</v>
      </c>
      <c r="D313" s="24" t="s">
        <v>14</v>
      </c>
      <c r="E313" s="24" t="s">
        <v>181</v>
      </c>
      <c r="F313" s="24" t="s">
        <v>23</v>
      </c>
      <c r="G313" s="24" t="s">
        <v>178</v>
      </c>
      <c r="H313" s="24" t="s">
        <v>178</v>
      </c>
      <c r="I313" s="24" t="s">
        <v>55</v>
      </c>
      <c r="J313" s="27">
        <v>723335</v>
      </c>
    </row>
    <row r="314" spans="1:10" x14ac:dyDescent="0.25">
      <c r="A314" s="23">
        <v>42795</v>
      </c>
      <c r="B314" s="24" t="s">
        <v>104</v>
      </c>
      <c r="C314" s="24" t="s">
        <v>120</v>
      </c>
      <c r="D314" s="24" t="s">
        <v>14</v>
      </c>
      <c r="E314" s="24" t="s">
        <v>178</v>
      </c>
      <c r="F314" s="24" t="s">
        <v>203</v>
      </c>
      <c r="G314" s="24" t="s">
        <v>182</v>
      </c>
      <c r="H314" s="24" t="s">
        <v>178</v>
      </c>
      <c r="I314" s="24" t="s">
        <v>56</v>
      </c>
      <c r="J314" s="27">
        <v>150000</v>
      </c>
    </row>
    <row r="315" spans="1:10" x14ac:dyDescent="0.25">
      <c r="A315" s="23">
        <v>42795</v>
      </c>
      <c r="B315" s="24" t="s">
        <v>104</v>
      </c>
      <c r="C315" s="24" t="s">
        <v>120</v>
      </c>
      <c r="D315" s="24" t="s">
        <v>14</v>
      </c>
      <c r="E315" s="24" t="s">
        <v>178</v>
      </c>
      <c r="F315" s="24" t="s">
        <v>32</v>
      </c>
      <c r="G315" s="24" t="s">
        <v>182</v>
      </c>
      <c r="H315" s="24" t="s">
        <v>178</v>
      </c>
      <c r="I315" s="24" t="s">
        <v>57</v>
      </c>
      <c r="J315" s="27">
        <v>400400</v>
      </c>
    </row>
    <row r="316" spans="1:10" x14ac:dyDescent="0.25">
      <c r="A316" s="23">
        <v>42795</v>
      </c>
      <c r="B316" s="24" t="s">
        <v>104</v>
      </c>
      <c r="C316" s="24" t="s">
        <v>120</v>
      </c>
      <c r="D316" s="24" t="s">
        <v>14</v>
      </c>
      <c r="E316" s="24" t="s">
        <v>178</v>
      </c>
      <c r="F316" s="24" t="s">
        <v>32</v>
      </c>
      <c r="G316" s="24" t="s">
        <v>178</v>
      </c>
      <c r="H316" s="24" t="s">
        <v>37</v>
      </c>
      <c r="I316" s="24" t="s">
        <v>93</v>
      </c>
      <c r="J316" s="27">
        <v>280000</v>
      </c>
    </row>
    <row r="317" spans="1:10" x14ac:dyDescent="0.25">
      <c r="A317" s="23">
        <v>42795</v>
      </c>
      <c r="B317" s="24" t="s">
        <v>104</v>
      </c>
      <c r="C317" s="24" t="s">
        <v>120</v>
      </c>
      <c r="D317" s="24" t="s">
        <v>14</v>
      </c>
      <c r="E317" s="24" t="s">
        <v>178</v>
      </c>
      <c r="F317" s="24" t="s">
        <v>32</v>
      </c>
      <c r="G317" s="24" t="s">
        <v>178</v>
      </c>
      <c r="H317" s="24" t="s">
        <v>38</v>
      </c>
      <c r="I317" s="24" t="s">
        <v>94</v>
      </c>
      <c r="J317" s="27">
        <v>28000</v>
      </c>
    </row>
    <row r="318" spans="1:10" x14ac:dyDescent="0.25">
      <c r="A318" s="23">
        <v>42795</v>
      </c>
      <c r="B318" s="24" t="s">
        <v>104</v>
      </c>
      <c r="C318" s="24" t="s">
        <v>120</v>
      </c>
      <c r="D318" s="24" t="s">
        <v>14</v>
      </c>
      <c r="E318" s="24" t="s">
        <v>178</v>
      </c>
      <c r="F318" s="24" t="s">
        <v>32</v>
      </c>
      <c r="G318" s="24" t="s">
        <v>178</v>
      </c>
      <c r="H318" s="24" t="s">
        <v>39</v>
      </c>
      <c r="I318" s="24" t="s">
        <v>94</v>
      </c>
      <c r="J318" s="27">
        <v>92400</v>
      </c>
    </row>
    <row r="319" spans="1:10" x14ac:dyDescent="0.25">
      <c r="A319" s="23">
        <v>42795</v>
      </c>
      <c r="B319" s="24" t="s">
        <v>104</v>
      </c>
      <c r="C319" s="24" t="s">
        <v>120</v>
      </c>
      <c r="D319" s="24" t="s">
        <v>14</v>
      </c>
      <c r="E319" s="24" t="s">
        <v>178</v>
      </c>
      <c r="F319" s="24" t="s">
        <v>15</v>
      </c>
      <c r="G319" s="24" t="s">
        <v>182</v>
      </c>
      <c r="H319" s="24" t="s">
        <v>178</v>
      </c>
      <c r="I319" s="24" t="s">
        <v>58</v>
      </c>
      <c r="J319" s="27">
        <v>113777</v>
      </c>
    </row>
    <row r="320" spans="1:10" x14ac:dyDescent="0.25">
      <c r="A320" s="23">
        <v>42795</v>
      </c>
      <c r="B320" s="24" t="s">
        <v>104</v>
      </c>
      <c r="C320" s="24" t="s">
        <v>120</v>
      </c>
      <c r="D320" s="24" t="s">
        <v>14</v>
      </c>
      <c r="E320" s="24" t="s">
        <v>178</v>
      </c>
      <c r="F320" s="24" t="s">
        <v>15</v>
      </c>
      <c r="G320" s="24" t="s">
        <v>178</v>
      </c>
      <c r="H320" s="24" t="s">
        <v>40</v>
      </c>
      <c r="I320" s="24" t="s">
        <v>95</v>
      </c>
      <c r="J320" s="27">
        <v>50085</v>
      </c>
    </row>
    <row r="321" spans="1:10" x14ac:dyDescent="0.25">
      <c r="A321" s="23">
        <v>42795</v>
      </c>
      <c r="B321" s="24" t="s">
        <v>104</v>
      </c>
      <c r="C321" s="24" t="s">
        <v>120</v>
      </c>
      <c r="D321" s="24" t="s">
        <v>14</v>
      </c>
      <c r="E321" s="24" t="s">
        <v>178</v>
      </c>
      <c r="F321" s="24" t="s">
        <v>15</v>
      </c>
      <c r="G321" s="24" t="s">
        <v>178</v>
      </c>
      <c r="H321" s="24" t="s">
        <v>41</v>
      </c>
      <c r="I321" s="24" t="s">
        <v>96</v>
      </c>
      <c r="J321" s="27">
        <v>37977</v>
      </c>
    </row>
    <row r="322" spans="1:10" x14ac:dyDescent="0.25">
      <c r="A322" s="23">
        <v>42795</v>
      </c>
      <c r="B322" s="24" t="s">
        <v>104</v>
      </c>
      <c r="C322" s="24" t="s">
        <v>120</v>
      </c>
      <c r="D322" s="24" t="s">
        <v>14</v>
      </c>
      <c r="E322" s="24" t="s">
        <v>178</v>
      </c>
      <c r="F322" s="24" t="s">
        <v>15</v>
      </c>
      <c r="G322" s="24" t="s">
        <v>178</v>
      </c>
      <c r="H322" s="24" t="s">
        <v>42</v>
      </c>
      <c r="I322" s="24" t="s">
        <v>97</v>
      </c>
      <c r="J322" s="27">
        <v>25715</v>
      </c>
    </row>
    <row r="323" spans="1:10" x14ac:dyDescent="0.25">
      <c r="A323" s="23">
        <v>42795</v>
      </c>
      <c r="B323" s="24" t="s">
        <v>104</v>
      </c>
      <c r="C323" s="24" t="s">
        <v>120</v>
      </c>
      <c r="D323" s="24" t="s">
        <v>14</v>
      </c>
      <c r="E323" s="24" t="s">
        <v>178</v>
      </c>
      <c r="F323" s="24" t="s">
        <v>29</v>
      </c>
      <c r="G323" s="24" t="s">
        <v>182</v>
      </c>
      <c r="H323" s="24" t="s">
        <v>178</v>
      </c>
      <c r="I323" s="24" t="s">
        <v>59</v>
      </c>
      <c r="J323" s="27">
        <v>11109</v>
      </c>
    </row>
    <row r="324" spans="1:10" x14ac:dyDescent="0.25">
      <c r="A324" s="23">
        <v>42795</v>
      </c>
      <c r="B324" s="24" t="s">
        <v>104</v>
      </c>
      <c r="C324" s="24" t="s">
        <v>120</v>
      </c>
      <c r="D324" s="24" t="s">
        <v>14</v>
      </c>
      <c r="E324" s="24" t="s">
        <v>178</v>
      </c>
      <c r="F324" s="24" t="s">
        <v>36</v>
      </c>
      <c r="G324" s="24" t="s">
        <v>182</v>
      </c>
      <c r="H324" s="24" t="s">
        <v>178</v>
      </c>
      <c r="I324" s="24" t="s">
        <v>60</v>
      </c>
      <c r="J324" s="27">
        <v>48049</v>
      </c>
    </row>
    <row r="325" spans="1:10" x14ac:dyDescent="0.25">
      <c r="A325" s="23">
        <v>42795</v>
      </c>
      <c r="B325" s="24" t="s">
        <v>104</v>
      </c>
      <c r="C325" s="24" t="s">
        <v>120</v>
      </c>
      <c r="D325" s="24" t="s">
        <v>2</v>
      </c>
      <c r="E325" s="24" t="s">
        <v>181</v>
      </c>
      <c r="F325" s="24" t="s">
        <v>36</v>
      </c>
      <c r="G325" s="24" t="s">
        <v>178</v>
      </c>
      <c r="H325" s="24" t="s">
        <v>178</v>
      </c>
      <c r="I325" s="24" t="s">
        <v>61</v>
      </c>
      <c r="J325" s="27">
        <v>11577075.304928001</v>
      </c>
    </row>
    <row r="326" spans="1:10" x14ac:dyDescent="0.25">
      <c r="A326" s="23">
        <v>42795</v>
      </c>
      <c r="B326" s="24" t="s">
        <v>104</v>
      </c>
      <c r="C326" s="24" t="s">
        <v>120</v>
      </c>
      <c r="D326" s="24" t="s">
        <v>2</v>
      </c>
      <c r="E326" s="24" t="s">
        <v>178</v>
      </c>
      <c r="F326" s="24" t="s">
        <v>16</v>
      </c>
      <c r="G326" s="24" t="s">
        <v>182</v>
      </c>
      <c r="H326" s="24" t="s">
        <v>178</v>
      </c>
      <c r="I326" s="24" t="s">
        <v>62</v>
      </c>
      <c r="J326" s="27">
        <v>1250000</v>
      </c>
    </row>
    <row r="327" spans="1:10" x14ac:dyDescent="0.25">
      <c r="A327" s="23">
        <v>42795</v>
      </c>
      <c r="B327" s="24" t="s">
        <v>104</v>
      </c>
      <c r="C327" s="24" t="s">
        <v>120</v>
      </c>
      <c r="D327" s="24" t="s">
        <v>2</v>
      </c>
      <c r="E327" s="24" t="s">
        <v>178</v>
      </c>
      <c r="F327" s="24" t="s">
        <v>31</v>
      </c>
      <c r="G327" s="24" t="s">
        <v>182</v>
      </c>
      <c r="H327" s="24" t="s">
        <v>178</v>
      </c>
      <c r="I327" s="24" t="s">
        <v>63</v>
      </c>
      <c r="J327" s="27">
        <v>1223722.5</v>
      </c>
    </row>
    <row r="328" spans="1:10" x14ac:dyDescent="0.25">
      <c r="A328" s="23">
        <v>42795</v>
      </c>
      <c r="B328" s="24" t="s">
        <v>104</v>
      </c>
      <c r="C328" s="24" t="s">
        <v>120</v>
      </c>
      <c r="D328" s="24" t="s">
        <v>2</v>
      </c>
      <c r="E328" s="24" t="s">
        <v>178</v>
      </c>
      <c r="F328" s="24" t="s">
        <v>31</v>
      </c>
      <c r="G328" s="24" t="s">
        <v>178</v>
      </c>
      <c r="H328" s="24" t="s">
        <v>37</v>
      </c>
      <c r="I328" s="24" t="s">
        <v>98</v>
      </c>
      <c r="J328" s="27">
        <v>577500</v>
      </c>
    </row>
    <row r="329" spans="1:10" x14ac:dyDescent="0.25">
      <c r="A329" s="23">
        <v>42795</v>
      </c>
      <c r="B329" s="24" t="s">
        <v>104</v>
      </c>
      <c r="C329" s="24" t="s">
        <v>120</v>
      </c>
      <c r="D329" s="24" t="s">
        <v>2</v>
      </c>
      <c r="E329" s="24" t="s">
        <v>178</v>
      </c>
      <c r="F329" s="24" t="s">
        <v>31</v>
      </c>
      <c r="G329" s="24" t="s">
        <v>178</v>
      </c>
      <c r="H329" s="24" t="s">
        <v>38</v>
      </c>
      <c r="I329" s="24" t="s">
        <v>99</v>
      </c>
      <c r="J329" s="27">
        <v>363825</v>
      </c>
    </row>
    <row r="330" spans="1:10" x14ac:dyDescent="0.25">
      <c r="A330" s="23">
        <v>42795</v>
      </c>
      <c r="B330" s="24" t="s">
        <v>104</v>
      </c>
      <c r="C330" s="24" t="s">
        <v>120</v>
      </c>
      <c r="D330" s="24" t="s">
        <v>2</v>
      </c>
      <c r="E330" s="24" t="s">
        <v>178</v>
      </c>
      <c r="F330" s="24" t="s">
        <v>31</v>
      </c>
      <c r="G330" s="24" t="s">
        <v>178</v>
      </c>
      <c r="H330" s="24" t="s">
        <v>39</v>
      </c>
      <c r="I330" s="24" t="s">
        <v>100</v>
      </c>
      <c r="J330" s="27">
        <v>282397.5</v>
      </c>
    </row>
    <row r="331" spans="1:10" x14ac:dyDescent="0.25">
      <c r="A331" s="23">
        <v>42795</v>
      </c>
      <c r="B331" s="24" t="s">
        <v>104</v>
      </c>
      <c r="C331" s="24" t="s">
        <v>120</v>
      </c>
      <c r="D331" s="24" t="s">
        <v>2</v>
      </c>
      <c r="E331" s="24" t="s">
        <v>178</v>
      </c>
      <c r="F331" s="24" t="s">
        <v>28</v>
      </c>
      <c r="G331" s="24" t="s">
        <v>182</v>
      </c>
      <c r="H331" s="24" t="s">
        <v>178</v>
      </c>
      <c r="I331" s="24" t="s">
        <v>64</v>
      </c>
      <c r="J331" s="27">
        <v>7685326.9146816004</v>
      </c>
    </row>
    <row r="332" spans="1:10" x14ac:dyDescent="0.25">
      <c r="A332" s="23">
        <v>42795</v>
      </c>
      <c r="B332" s="24" t="s">
        <v>104</v>
      </c>
      <c r="C332" s="24" t="s">
        <v>120</v>
      </c>
      <c r="D332" s="24" t="s">
        <v>2</v>
      </c>
      <c r="E332" s="24" t="s">
        <v>178</v>
      </c>
      <c r="F332" s="24" t="s">
        <v>28</v>
      </c>
      <c r="G332" s="24" t="s">
        <v>178</v>
      </c>
      <c r="H332" s="24" t="s">
        <v>43</v>
      </c>
      <c r="I332" s="24" t="s">
        <v>101</v>
      </c>
      <c r="J332" s="27">
        <v>4853890.6829567999</v>
      </c>
    </row>
    <row r="333" spans="1:10" x14ac:dyDescent="0.25">
      <c r="A333" s="23">
        <v>42795</v>
      </c>
      <c r="B333" s="24" t="s">
        <v>104</v>
      </c>
      <c r="C333" s="24" t="s">
        <v>120</v>
      </c>
      <c r="D333" s="24" t="s">
        <v>2</v>
      </c>
      <c r="E333" s="24" t="s">
        <v>178</v>
      </c>
      <c r="F333" s="24" t="s">
        <v>28</v>
      </c>
      <c r="G333" s="24" t="s">
        <v>178</v>
      </c>
      <c r="H333" s="24" t="s">
        <v>44</v>
      </c>
      <c r="I333" s="24" t="s">
        <v>102</v>
      </c>
      <c r="J333" s="27">
        <v>2831436.2317248005</v>
      </c>
    </row>
    <row r="334" spans="1:10" x14ac:dyDescent="0.25">
      <c r="A334" s="23">
        <v>42795</v>
      </c>
      <c r="B334" s="24" t="s">
        <v>104</v>
      </c>
      <c r="C334" s="24" t="s">
        <v>120</v>
      </c>
      <c r="D334" s="24" t="s">
        <v>2</v>
      </c>
      <c r="E334" s="24" t="s">
        <v>178</v>
      </c>
      <c r="F334" s="24" t="s">
        <v>35</v>
      </c>
      <c r="G334" s="24" t="s">
        <v>182</v>
      </c>
      <c r="H334" s="24" t="s">
        <v>178</v>
      </c>
      <c r="I334" s="24" t="s">
        <v>65</v>
      </c>
      <c r="J334" s="27">
        <v>270000</v>
      </c>
    </row>
    <row r="335" spans="1:10" x14ac:dyDescent="0.25">
      <c r="A335" s="23">
        <v>42795</v>
      </c>
      <c r="B335" s="24" t="s">
        <v>104</v>
      </c>
      <c r="C335" s="24" t="s">
        <v>120</v>
      </c>
      <c r="D335" s="24" t="s">
        <v>2</v>
      </c>
      <c r="E335" s="24" t="s">
        <v>178</v>
      </c>
      <c r="F335" s="24" t="s">
        <v>45</v>
      </c>
      <c r="G335" s="24" t="s">
        <v>182</v>
      </c>
      <c r="H335" s="24" t="s">
        <v>178</v>
      </c>
      <c r="I335" s="24" t="s">
        <v>66</v>
      </c>
      <c r="J335" s="27">
        <v>250000</v>
      </c>
    </row>
    <row r="336" spans="1:10" x14ac:dyDescent="0.25">
      <c r="A336" s="23">
        <v>42795</v>
      </c>
      <c r="B336" s="24" t="s">
        <v>104</v>
      </c>
      <c r="C336" s="24" t="s">
        <v>120</v>
      </c>
      <c r="D336" s="24" t="s">
        <v>2</v>
      </c>
      <c r="E336" s="24" t="s">
        <v>178</v>
      </c>
      <c r="F336" s="24" t="s">
        <v>30</v>
      </c>
      <c r="G336" s="24" t="s">
        <v>182</v>
      </c>
      <c r="H336" s="24" t="s">
        <v>178</v>
      </c>
      <c r="I336" s="24" t="s">
        <v>67</v>
      </c>
      <c r="J336" s="27">
        <v>511000</v>
      </c>
    </row>
    <row r="337" spans="1:10" x14ac:dyDescent="0.25">
      <c r="A337" s="23">
        <v>42795</v>
      </c>
      <c r="B337" s="24" t="s">
        <v>104</v>
      </c>
      <c r="C337" s="24" t="s">
        <v>120</v>
      </c>
      <c r="D337" s="24" t="s">
        <v>2</v>
      </c>
      <c r="E337" s="24" t="s">
        <v>178</v>
      </c>
      <c r="F337" s="24" t="s">
        <v>34</v>
      </c>
      <c r="G337" s="24" t="s">
        <v>182</v>
      </c>
      <c r="H337" s="24" t="s">
        <v>178</v>
      </c>
      <c r="I337" s="24" t="s">
        <v>68</v>
      </c>
      <c r="J337" s="27">
        <v>304490.89024640003</v>
      </c>
    </row>
    <row r="338" spans="1:10" x14ac:dyDescent="0.25">
      <c r="A338" s="23">
        <v>42795</v>
      </c>
      <c r="B338" s="24" t="s">
        <v>104</v>
      </c>
      <c r="C338" s="24" t="s">
        <v>120</v>
      </c>
      <c r="D338" s="24" t="s">
        <v>2</v>
      </c>
      <c r="E338" s="24" t="s">
        <v>178</v>
      </c>
      <c r="F338" s="24" t="s">
        <v>33</v>
      </c>
      <c r="G338" s="24" t="s">
        <v>182</v>
      </c>
      <c r="H338" s="24" t="s">
        <v>178</v>
      </c>
      <c r="I338" s="24" t="s">
        <v>69</v>
      </c>
      <c r="J338" s="27">
        <v>82535</v>
      </c>
    </row>
    <row r="339" spans="1:10" x14ac:dyDescent="0.25">
      <c r="A339" s="23">
        <v>42795</v>
      </c>
      <c r="B339" s="24" t="s">
        <v>104</v>
      </c>
      <c r="C339" s="24" t="s">
        <v>184</v>
      </c>
      <c r="D339" s="24" t="s">
        <v>17</v>
      </c>
      <c r="E339" s="24" t="s">
        <v>181</v>
      </c>
      <c r="F339" s="24" t="s">
        <v>33</v>
      </c>
      <c r="G339" s="24" t="s">
        <v>178</v>
      </c>
      <c r="H339" s="24" t="s">
        <v>178</v>
      </c>
      <c r="I339" s="24" t="s">
        <v>70</v>
      </c>
      <c r="J339" s="27">
        <v>1964783.3505919948</v>
      </c>
    </row>
    <row r="340" spans="1:10" x14ac:dyDescent="0.25">
      <c r="A340" s="23">
        <v>42795</v>
      </c>
      <c r="B340" s="24" t="s">
        <v>104</v>
      </c>
      <c r="C340" s="24" t="s">
        <v>121</v>
      </c>
      <c r="D340" s="24" t="s">
        <v>5</v>
      </c>
      <c r="E340" s="24" t="s">
        <v>181</v>
      </c>
      <c r="F340" s="24" t="s">
        <v>33</v>
      </c>
      <c r="G340" s="24" t="s">
        <v>178</v>
      </c>
      <c r="H340" s="24" t="s">
        <v>178</v>
      </c>
      <c r="I340" s="24" t="s">
        <v>71</v>
      </c>
      <c r="J340" s="27">
        <v>5690</v>
      </c>
    </row>
    <row r="341" spans="1:10" x14ac:dyDescent="0.25">
      <c r="A341" s="23">
        <v>42795</v>
      </c>
      <c r="B341" s="24" t="s">
        <v>104</v>
      </c>
      <c r="C341" s="24" t="s">
        <v>121</v>
      </c>
      <c r="D341" s="24" t="s">
        <v>5</v>
      </c>
      <c r="E341" s="24" t="s">
        <v>178</v>
      </c>
      <c r="F341" s="24" t="s">
        <v>3</v>
      </c>
      <c r="G341" s="24" t="s">
        <v>182</v>
      </c>
      <c r="H341" s="24" t="s">
        <v>178</v>
      </c>
      <c r="I341" s="24" t="s">
        <v>72</v>
      </c>
      <c r="J341" s="27">
        <v>5690</v>
      </c>
    </row>
    <row r="342" spans="1:10" x14ac:dyDescent="0.25">
      <c r="A342" s="23">
        <v>42795</v>
      </c>
      <c r="B342" s="24" t="s">
        <v>104</v>
      </c>
      <c r="C342" s="24" t="s">
        <v>122</v>
      </c>
      <c r="D342" s="24" t="s">
        <v>6</v>
      </c>
      <c r="E342" s="24" t="s">
        <v>181</v>
      </c>
      <c r="F342" s="24" t="s">
        <v>27</v>
      </c>
      <c r="G342" s="24" t="s">
        <v>178</v>
      </c>
      <c r="H342" s="24" t="s">
        <v>178</v>
      </c>
      <c r="I342" s="24" t="s">
        <v>74</v>
      </c>
      <c r="J342" s="27">
        <v>1877515</v>
      </c>
    </row>
    <row r="343" spans="1:10" x14ac:dyDescent="0.25">
      <c r="A343" s="23">
        <v>42795</v>
      </c>
      <c r="B343" s="24" t="s">
        <v>104</v>
      </c>
      <c r="C343" s="24" t="s">
        <v>122</v>
      </c>
      <c r="D343" s="24" t="s">
        <v>6</v>
      </c>
      <c r="E343" s="24" t="s">
        <v>178</v>
      </c>
      <c r="F343" s="24" t="s">
        <v>4</v>
      </c>
      <c r="G343" s="24" t="s">
        <v>182</v>
      </c>
      <c r="H343" s="24" t="s">
        <v>178</v>
      </c>
      <c r="I343" s="24" t="s">
        <v>75</v>
      </c>
      <c r="J343" s="27">
        <v>1877515</v>
      </c>
    </row>
    <row r="344" spans="1:10" x14ac:dyDescent="0.25">
      <c r="A344" s="23">
        <v>42795</v>
      </c>
      <c r="B344" s="24" t="s">
        <v>104</v>
      </c>
      <c r="C344" s="24" t="s">
        <v>185</v>
      </c>
      <c r="D344" s="24" t="s">
        <v>7</v>
      </c>
      <c r="E344" s="24" t="s">
        <v>181</v>
      </c>
      <c r="F344" s="24" t="s">
        <v>18</v>
      </c>
      <c r="G344" s="24" t="s">
        <v>178</v>
      </c>
      <c r="H344" s="24" t="s">
        <v>178</v>
      </c>
      <c r="I344" s="24" t="s">
        <v>77</v>
      </c>
      <c r="J344" s="27">
        <v>92958.350591994822</v>
      </c>
    </row>
    <row r="345" spans="1:10" x14ac:dyDescent="0.25">
      <c r="A345" s="23">
        <v>42795</v>
      </c>
      <c r="B345" s="24" t="s">
        <v>104</v>
      </c>
      <c r="C345" s="24" t="s">
        <v>123</v>
      </c>
      <c r="D345" s="24" t="s">
        <v>10</v>
      </c>
      <c r="E345" s="24" t="s">
        <v>181</v>
      </c>
      <c r="F345" s="24" t="s">
        <v>18</v>
      </c>
      <c r="G345" s="24" t="s">
        <v>178</v>
      </c>
      <c r="H345" s="24" t="s">
        <v>178</v>
      </c>
      <c r="I345" s="24" t="s">
        <v>11</v>
      </c>
      <c r="J345" s="27">
        <v>18591.670118398964</v>
      </c>
    </row>
    <row r="346" spans="1:10" x14ac:dyDescent="0.25">
      <c r="A346" s="23">
        <v>42795</v>
      </c>
      <c r="B346" s="24" t="s">
        <v>104</v>
      </c>
      <c r="C346" s="24" t="s">
        <v>186</v>
      </c>
      <c r="D346" s="24" t="s">
        <v>8</v>
      </c>
      <c r="E346" s="24" t="s">
        <v>181</v>
      </c>
      <c r="F346" s="24" t="s">
        <v>18</v>
      </c>
      <c r="G346" s="24" t="s">
        <v>178</v>
      </c>
      <c r="H346" s="24" t="s">
        <v>178</v>
      </c>
      <c r="I346" s="24" t="s">
        <v>12</v>
      </c>
      <c r="J346" s="27">
        <v>74366.680473595858</v>
      </c>
    </row>
    <row r="347" spans="1:10" x14ac:dyDescent="0.25">
      <c r="A347" s="23">
        <v>42826</v>
      </c>
      <c r="B347" s="24" t="s">
        <v>103</v>
      </c>
      <c r="C347" s="24" t="s">
        <v>118</v>
      </c>
      <c r="D347" s="24" t="s">
        <v>0</v>
      </c>
      <c r="E347" s="24" t="s">
        <v>181</v>
      </c>
      <c r="F347" s="24" t="s">
        <v>25</v>
      </c>
      <c r="G347" s="24" t="s">
        <v>178</v>
      </c>
      <c r="H347" s="24" t="s">
        <v>178</v>
      </c>
      <c r="I347" s="24" t="s">
        <v>129</v>
      </c>
      <c r="J347" s="27">
        <v>48902774.328000009</v>
      </c>
    </row>
    <row r="348" spans="1:10" x14ac:dyDescent="0.25">
      <c r="A348" s="23">
        <v>42826</v>
      </c>
      <c r="B348" s="24" t="s">
        <v>103</v>
      </c>
      <c r="C348" s="24" t="s">
        <v>118</v>
      </c>
      <c r="D348" s="24" t="s">
        <v>0</v>
      </c>
      <c r="E348" s="24" t="s">
        <v>178</v>
      </c>
      <c r="F348" s="24" t="s">
        <v>19</v>
      </c>
      <c r="G348" s="24" t="s">
        <v>182</v>
      </c>
      <c r="H348" s="24" t="s">
        <v>178</v>
      </c>
      <c r="I348" s="24" t="s">
        <v>47</v>
      </c>
      <c r="J348" s="27">
        <v>48214737.000000007</v>
      </c>
    </row>
    <row r="349" spans="1:10" x14ac:dyDescent="0.25">
      <c r="A349" s="23">
        <v>42826</v>
      </c>
      <c r="B349" s="24" t="s">
        <v>103</v>
      </c>
      <c r="C349" s="24" t="s">
        <v>118</v>
      </c>
      <c r="D349" s="24" t="s">
        <v>0</v>
      </c>
      <c r="E349" s="24" t="s">
        <v>178</v>
      </c>
      <c r="F349" s="24" t="s">
        <v>19</v>
      </c>
      <c r="G349" s="24" t="s">
        <v>178</v>
      </c>
      <c r="H349" s="24" t="s">
        <v>21</v>
      </c>
      <c r="I349" s="24" t="s">
        <v>78</v>
      </c>
      <c r="J349" s="27">
        <v>18243414.000000004</v>
      </c>
    </row>
    <row r="350" spans="1:10" x14ac:dyDescent="0.25">
      <c r="A350" s="23">
        <v>42826</v>
      </c>
      <c r="B350" s="24" t="s">
        <v>103</v>
      </c>
      <c r="C350" s="24" t="s">
        <v>118</v>
      </c>
      <c r="D350" s="24" t="s">
        <v>0</v>
      </c>
      <c r="E350" s="24" t="s">
        <v>178</v>
      </c>
      <c r="F350" s="24" t="s">
        <v>19</v>
      </c>
      <c r="G350" s="24" t="s">
        <v>178</v>
      </c>
      <c r="H350" s="24" t="s">
        <v>22</v>
      </c>
      <c r="I350" s="24" t="s">
        <v>79</v>
      </c>
      <c r="J350" s="27">
        <v>19546515.000000004</v>
      </c>
    </row>
    <row r="351" spans="1:10" x14ac:dyDescent="0.25">
      <c r="A351" s="23">
        <v>42826</v>
      </c>
      <c r="B351" s="24" t="s">
        <v>103</v>
      </c>
      <c r="C351" s="24" t="s">
        <v>118</v>
      </c>
      <c r="D351" s="24" t="s">
        <v>0</v>
      </c>
      <c r="E351" s="24" t="s">
        <v>178</v>
      </c>
      <c r="F351" s="24" t="s">
        <v>19</v>
      </c>
      <c r="G351" s="24" t="s">
        <v>178</v>
      </c>
      <c r="H351" s="24" t="s">
        <v>20</v>
      </c>
      <c r="I351" s="24" t="s">
        <v>80</v>
      </c>
      <c r="J351" s="27">
        <v>10424808.000000002</v>
      </c>
    </row>
    <row r="352" spans="1:10" x14ac:dyDescent="0.25">
      <c r="A352" s="23">
        <v>42826</v>
      </c>
      <c r="B352" s="24" t="s">
        <v>103</v>
      </c>
      <c r="C352" s="24" t="s">
        <v>118</v>
      </c>
      <c r="D352" s="24" t="s">
        <v>0</v>
      </c>
      <c r="E352" s="24" t="s">
        <v>178</v>
      </c>
      <c r="F352" s="24" t="s">
        <v>23</v>
      </c>
      <c r="G352" s="24" t="s">
        <v>182</v>
      </c>
      <c r="H352" s="24" t="s">
        <v>178</v>
      </c>
      <c r="I352" s="24" t="s">
        <v>48</v>
      </c>
      <c r="J352" s="27">
        <v>688037.32799999998</v>
      </c>
    </row>
    <row r="353" spans="1:10" x14ac:dyDescent="0.25">
      <c r="A353" s="23">
        <v>42826</v>
      </c>
      <c r="B353" s="24" t="s">
        <v>103</v>
      </c>
      <c r="C353" s="24" t="s">
        <v>118</v>
      </c>
      <c r="D353" s="24" t="s">
        <v>0</v>
      </c>
      <c r="E353" s="24" t="s">
        <v>178</v>
      </c>
      <c r="F353" s="24" t="s">
        <v>23</v>
      </c>
      <c r="G353" s="24" t="s">
        <v>178</v>
      </c>
      <c r="H353" s="24" t="s">
        <v>201</v>
      </c>
      <c r="I353" s="24" t="s">
        <v>81</v>
      </c>
      <c r="J353" s="27">
        <v>602032.66200000001</v>
      </c>
    </row>
    <row r="354" spans="1:10" x14ac:dyDescent="0.25">
      <c r="A354" s="23">
        <v>42826</v>
      </c>
      <c r="B354" s="24" t="s">
        <v>103</v>
      </c>
      <c r="C354" s="24" t="s">
        <v>118</v>
      </c>
      <c r="D354" s="24" t="s">
        <v>0</v>
      </c>
      <c r="E354" s="24" t="s">
        <v>178</v>
      </c>
      <c r="F354" s="24" t="s">
        <v>23</v>
      </c>
      <c r="G354" s="24" t="s">
        <v>178</v>
      </c>
      <c r="H354" s="24" t="s">
        <v>202</v>
      </c>
      <c r="I354" s="24" t="s">
        <v>82</v>
      </c>
      <c r="J354" s="27">
        <v>86004.665999999997</v>
      </c>
    </row>
    <row r="355" spans="1:10" x14ac:dyDescent="0.25">
      <c r="A355" s="23">
        <v>42826</v>
      </c>
      <c r="B355" s="24" t="s">
        <v>103</v>
      </c>
      <c r="C355" s="24" t="s">
        <v>119</v>
      </c>
      <c r="D355" s="24" t="s">
        <v>1</v>
      </c>
      <c r="E355" s="24" t="s">
        <v>181</v>
      </c>
      <c r="F355" s="24" t="s">
        <v>23</v>
      </c>
      <c r="G355" s="24" t="s">
        <v>178</v>
      </c>
      <c r="H355" s="24" t="s">
        <v>178</v>
      </c>
      <c r="I355" s="24" t="s">
        <v>49</v>
      </c>
      <c r="J355" s="27">
        <v>32182269.493500013</v>
      </c>
    </row>
    <row r="356" spans="1:10" x14ac:dyDescent="0.25">
      <c r="A356" s="23">
        <v>42826</v>
      </c>
      <c r="B356" s="24" t="s">
        <v>103</v>
      </c>
      <c r="C356" s="24" t="s">
        <v>119</v>
      </c>
      <c r="D356" s="24" t="s">
        <v>1</v>
      </c>
      <c r="E356" s="24" t="s">
        <v>178</v>
      </c>
      <c r="F356" s="24" t="s">
        <v>19</v>
      </c>
      <c r="G356" s="24" t="s">
        <v>182</v>
      </c>
      <c r="H356" s="24" t="s">
        <v>178</v>
      </c>
      <c r="I356" s="24" t="s">
        <v>50</v>
      </c>
      <c r="J356" s="27">
        <v>31811953.162500013</v>
      </c>
    </row>
    <row r="357" spans="1:10" x14ac:dyDescent="0.25">
      <c r="A357" s="23">
        <v>42826</v>
      </c>
      <c r="B357" s="24" t="s">
        <v>103</v>
      </c>
      <c r="C357" s="24" t="s">
        <v>119</v>
      </c>
      <c r="D357" s="24" t="s">
        <v>1</v>
      </c>
      <c r="E357" s="24" t="s">
        <v>178</v>
      </c>
      <c r="F357" s="24" t="s">
        <v>19</v>
      </c>
      <c r="G357" s="24" t="s">
        <v>178</v>
      </c>
      <c r="H357" s="24" t="s">
        <v>21</v>
      </c>
      <c r="I357" s="24" t="s">
        <v>83</v>
      </c>
      <c r="J357" s="27">
        <v>12451130.055000005</v>
      </c>
    </row>
    <row r="358" spans="1:10" x14ac:dyDescent="0.25">
      <c r="A358" s="23">
        <v>42826</v>
      </c>
      <c r="B358" s="24" t="s">
        <v>103</v>
      </c>
      <c r="C358" s="24" t="s">
        <v>119</v>
      </c>
      <c r="D358" s="24" t="s">
        <v>1</v>
      </c>
      <c r="E358" s="24" t="s">
        <v>178</v>
      </c>
      <c r="F358" s="24" t="s">
        <v>19</v>
      </c>
      <c r="G358" s="24" t="s">
        <v>178</v>
      </c>
      <c r="H358" s="24" t="s">
        <v>22</v>
      </c>
      <c r="I358" s="24" t="s">
        <v>84</v>
      </c>
      <c r="J358" s="27">
        <v>13340496.487500004</v>
      </c>
    </row>
    <row r="359" spans="1:10" x14ac:dyDescent="0.25">
      <c r="A359" s="23">
        <v>42826</v>
      </c>
      <c r="B359" s="24" t="s">
        <v>103</v>
      </c>
      <c r="C359" s="24" t="s">
        <v>119</v>
      </c>
      <c r="D359" s="24" t="s">
        <v>1</v>
      </c>
      <c r="E359" s="24" t="s">
        <v>178</v>
      </c>
      <c r="F359" s="24" t="s">
        <v>19</v>
      </c>
      <c r="G359" s="24" t="s">
        <v>178</v>
      </c>
      <c r="H359" s="24" t="s">
        <v>20</v>
      </c>
      <c r="I359" s="24" t="s">
        <v>85</v>
      </c>
      <c r="J359" s="27">
        <v>6020326.620000002</v>
      </c>
    </row>
    <row r="360" spans="1:10" x14ac:dyDescent="0.25">
      <c r="A360" s="23">
        <v>42826</v>
      </c>
      <c r="B360" s="24" t="s">
        <v>103</v>
      </c>
      <c r="C360" s="24" t="s">
        <v>119</v>
      </c>
      <c r="D360" s="24" t="s">
        <v>1</v>
      </c>
      <c r="E360" s="24" t="s">
        <v>178</v>
      </c>
      <c r="F360" s="24" t="s">
        <v>23</v>
      </c>
      <c r="G360" s="24" t="s">
        <v>182</v>
      </c>
      <c r="H360" s="24" t="s">
        <v>178</v>
      </c>
      <c r="I360" s="24" t="s">
        <v>51</v>
      </c>
      <c r="J360" s="27">
        <v>370316.33100000001</v>
      </c>
    </row>
    <row r="361" spans="1:10" x14ac:dyDescent="0.25">
      <c r="A361" s="23">
        <v>42826</v>
      </c>
      <c r="B361" s="24" t="s">
        <v>103</v>
      </c>
      <c r="C361" s="24" t="s">
        <v>119</v>
      </c>
      <c r="D361" s="24" t="s">
        <v>1</v>
      </c>
      <c r="E361" s="24" t="s">
        <v>178</v>
      </c>
      <c r="F361" s="24" t="s">
        <v>23</v>
      </c>
      <c r="G361" s="24" t="s">
        <v>178</v>
      </c>
      <c r="H361" s="24" t="s">
        <v>201</v>
      </c>
      <c r="I361" s="24" t="s">
        <v>86</v>
      </c>
      <c r="J361" s="27">
        <v>301016.33100000001</v>
      </c>
    </row>
    <row r="362" spans="1:10" x14ac:dyDescent="0.25">
      <c r="A362" s="23">
        <v>42826</v>
      </c>
      <c r="B362" s="24" t="s">
        <v>103</v>
      </c>
      <c r="C362" s="24" t="s">
        <v>119</v>
      </c>
      <c r="D362" s="24" t="s">
        <v>1</v>
      </c>
      <c r="E362" s="24" t="s">
        <v>178</v>
      </c>
      <c r="F362" s="24" t="s">
        <v>23</v>
      </c>
      <c r="G362" s="24" t="s">
        <v>178</v>
      </c>
      <c r="H362" s="24" t="s">
        <v>202</v>
      </c>
      <c r="I362" s="24" t="s">
        <v>87</v>
      </c>
      <c r="J362" s="27">
        <v>69300</v>
      </c>
    </row>
    <row r="363" spans="1:10" x14ac:dyDescent="0.25">
      <c r="A363" s="23">
        <v>42826</v>
      </c>
      <c r="B363" s="24" t="s">
        <v>103</v>
      </c>
      <c r="C363" s="24" t="s">
        <v>183</v>
      </c>
      <c r="D363" s="24" t="s">
        <v>208</v>
      </c>
      <c r="E363" s="24" t="s">
        <v>181</v>
      </c>
      <c r="F363" s="24" t="s">
        <v>23</v>
      </c>
      <c r="G363" s="24" t="s">
        <v>178</v>
      </c>
      <c r="H363" s="24" t="s">
        <v>178</v>
      </c>
      <c r="I363" s="24" t="s">
        <v>52</v>
      </c>
      <c r="J363" s="27">
        <v>16720504.834499996</v>
      </c>
    </row>
    <row r="364" spans="1:10" x14ac:dyDescent="0.25">
      <c r="A364" s="23">
        <v>42826</v>
      </c>
      <c r="B364" s="24" t="s">
        <v>103</v>
      </c>
      <c r="C364" s="24" t="s">
        <v>183</v>
      </c>
      <c r="D364" s="24" t="s">
        <v>208</v>
      </c>
      <c r="E364" s="24" t="s">
        <v>178</v>
      </c>
      <c r="F364" s="24" t="s">
        <v>19</v>
      </c>
      <c r="G364" s="24" t="s">
        <v>182</v>
      </c>
      <c r="H364" s="24" t="s">
        <v>178</v>
      </c>
      <c r="I364" s="24" t="s">
        <v>53</v>
      </c>
      <c r="J364" s="27">
        <v>16402783.837499995</v>
      </c>
    </row>
    <row r="365" spans="1:10" x14ac:dyDescent="0.25">
      <c r="A365" s="23">
        <v>42826</v>
      </c>
      <c r="B365" s="24" t="s">
        <v>103</v>
      </c>
      <c r="C365" s="24" t="s">
        <v>183</v>
      </c>
      <c r="D365" s="24" t="s">
        <v>208</v>
      </c>
      <c r="E365" s="24" t="s">
        <v>178</v>
      </c>
      <c r="F365" s="24" t="s">
        <v>19</v>
      </c>
      <c r="G365" s="24" t="s">
        <v>178</v>
      </c>
      <c r="H365" s="24" t="s">
        <v>21</v>
      </c>
      <c r="I365" s="24" t="s">
        <v>88</v>
      </c>
      <c r="J365" s="27">
        <v>5792283.9449999984</v>
      </c>
    </row>
    <row r="366" spans="1:10" x14ac:dyDescent="0.25">
      <c r="A366" s="23">
        <v>42826</v>
      </c>
      <c r="B366" s="24" t="s">
        <v>103</v>
      </c>
      <c r="C366" s="24" t="s">
        <v>183</v>
      </c>
      <c r="D366" s="24" t="s">
        <v>208</v>
      </c>
      <c r="E366" s="24" t="s">
        <v>178</v>
      </c>
      <c r="F366" s="24" t="s">
        <v>19</v>
      </c>
      <c r="G366" s="24" t="s">
        <v>178</v>
      </c>
      <c r="H366" s="24" t="s">
        <v>22</v>
      </c>
      <c r="I366" s="24" t="s">
        <v>89</v>
      </c>
      <c r="J366" s="27">
        <v>6206018.5124999993</v>
      </c>
    </row>
    <row r="367" spans="1:10" x14ac:dyDescent="0.25">
      <c r="A367" s="23">
        <v>42826</v>
      </c>
      <c r="B367" s="24" t="s">
        <v>103</v>
      </c>
      <c r="C367" s="24" t="s">
        <v>183</v>
      </c>
      <c r="D367" s="24" t="s">
        <v>208</v>
      </c>
      <c r="E367" s="24" t="s">
        <v>178</v>
      </c>
      <c r="F367" s="24" t="s">
        <v>19</v>
      </c>
      <c r="G367" s="24" t="s">
        <v>178</v>
      </c>
      <c r="H367" s="24" t="s">
        <v>20</v>
      </c>
      <c r="I367" s="24" t="s">
        <v>90</v>
      </c>
      <c r="J367" s="27">
        <v>4404481.38</v>
      </c>
    </row>
    <row r="368" spans="1:10" x14ac:dyDescent="0.25">
      <c r="A368" s="23">
        <v>42826</v>
      </c>
      <c r="B368" s="24" t="s">
        <v>103</v>
      </c>
      <c r="C368" s="24" t="s">
        <v>183</v>
      </c>
      <c r="D368" s="24" t="s">
        <v>208</v>
      </c>
      <c r="E368" s="24" t="s">
        <v>178</v>
      </c>
      <c r="F368" s="24" t="s">
        <v>23</v>
      </c>
      <c r="G368" s="24" t="s">
        <v>182</v>
      </c>
      <c r="H368" s="24" t="s">
        <v>178</v>
      </c>
      <c r="I368" s="24" t="s">
        <v>54</v>
      </c>
      <c r="J368" s="27">
        <v>317720.99699999997</v>
      </c>
    </row>
    <row r="369" spans="1:10" x14ac:dyDescent="0.25">
      <c r="A369" s="23">
        <v>42826</v>
      </c>
      <c r="B369" s="24" t="s">
        <v>103</v>
      </c>
      <c r="C369" s="24" t="s">
        <v>183</v>
      </c>
      <c r="D369" s="24" t="s">
        <v>208</v>
      </c>
      <c r="E369" s="24" t="s">
        <v>178</v>
      </c>
      <c r="F369" s="24" t="s">
        <v>23</v>
      </c>
      <c r="G369" s="24" t="s">
        <v>178</v>
      </c>
      <c r="H369" s="24" t="s">
        <v>201</v>
      </c>
      <c r="I369" s="24" t="s">
        <v>92</v>
      </c>
      <c r="J369" s="27">
        <v>301016.33100000001</v>
      </c>
    </row>
    <row r="370" spans="1:10" x14ac:dyDescent="0.25">
      <c r="A370" s="23">
        <v>42826</v>
      </c>
      <c r="B370" s="24" t="s">
        <v>103</v>
      </c>
      <c r="C370" s="24" t="s">
        <v>183</v>
      </c>
      <c r="D370" s="24" t="s">
        <v>208</v>
      </c>
      <c r="E370" s="24" t="s">
        <v>178</v>
      </c>
      <c r="F370" s="24" t="s">
        <v>23</v>
      </c>
      <c r="G370" s="24" t="s">
        <v>178</v>
      </c>
      <c r="H370" s="24" t="s">
        <v>202</v>
      </c>
      <c r="I370" s="24" t="s">
        <v>91</v>
      </c>
      <c r="J370" s="27">
        <v>16704.665999999997</v>
      </c>
    </row>
    <row r="371" spans="1:10" x14ac:dyDescent="0.25">
      <c r="A371" s="23">
        <v>42826</v>
      </c>
      <c r="B371" s="24" t="s">
        <v>103</v>
      </c>
      <c r="C371" s="24" t="s">
        <v>120</v>
      </c>
      <c r="D371" s="24" t="s">
        <v>14</v>
      </c>
      <c r="E371" s="24" t="s">
        <v>181</v>
      </c>
      <c r="F371" s="24" t="s">
        <v>23</v>
      </c>
      <c r="G371" s="24" t="s">
        <v>178</v>
      </c>
      <c r="H371" s="24" t="s">
        <v>178</v>
      </c>
      <c r="I371" s="24" t="s">
        <v>55</v>
      </c>
      <c r="J371" s="27">
        <v>810495</v>
      </c>
    </row>
    <row r="372" spans="1:10" x14ac:dyDescent="0.25">
      <c r="A372" s="23">
        <v>42826</v>
      </c>
      <c r="B372" s="24" t="s">
        <v>103</v>
      </c>
      <c r="C372" s="24" t="s">
        <v>120</v>
      </c>
      <c r="D372" s="24" t="s">
        <v>14</v>
      </c>
      <c r="E372" s="24" t="s">
        <v>178</v>
      </c>
      <c r="F372" s="24" t="s">
        <v>203</v>
      </c>
      <c r="G372" s="24" t="s">
        <v>182</v>
      </c>
      <c r="H372" s="24" t="s">
        <v>178</v>
      </c>
      <c r="I372" s="24" t="s">
        <v>56</v>
      </c>
      <c r="J372" s="27">
        <v>150000</v>
      </c>
    </row>
    <row r="373" spans="1:10" x14ac:dyDescent="0.25">
      <c r="A373" s="23">
        <v>42826</v>
      </c>
      <c r="B373" s="24" t="s">
        <v>103</v>
      </c>
      <c r="C373" s="24" t="s">
        <v>120</v>
      </c>
      <c r="D373" s="24" t="s">
        <v>14</v>
      </c>
      <c r="E373" s="24" t="s">
        <v>178</v>
      </c>
      <c r="F373" s="24" t="s">
        <v>32</v>
      </c>
      <c r="G373" s="24" t="s">
        <v>182</v>
      </c>
      <c r="H373" s="24" t="s">
        <v>178</v>
      </c>
      <c r="I373" s="24" t="s">
        <v>57</v>
      </c>
      <c r="J373" s="27">
        <v>457600</v>
      </c>
    </row>
    <row r="374" spans="1:10" x14ac:dyDescent="0.25">
      <c r="A374" s="23">
        <v>42826</v>
      </c>
      <c r="B374" s="24" t="s">
        <v>103</v>
      </c>
      <c r="C374" s="24" t="s">
        <v>120</v>
      </c>
      <c r="D374" s="24" t="s">
        <v>14</v>
      </c>
      <c r="E374" s="24" t="s">
        <v>178</v>
      </c>
      <c r="F374" s="24" t="s">
        <v>32</v>
      </c>
      <c r="G374" s="24" t="s">
        <v>178</v>
      </c>
      <c r="H374" s="24" t="s">
        <v>37</v>
      </c>
      <c r="I374" s="24" t="s">
        <v>93</v>
      </c>
      <c r="J374" s="27">
        <v>320000</v>
      </c>
    </row>
    <row r="375" spans="1:10" x14ac:dyDescent="0.25">
      <c r="A375" s="23">
        <v>42826</v>
      </c>
      <c r="B375" s="24" t="s">
        <v>103</v>
      </c>
      <c r="C375" s="24" t="s">
        <v>120</v>
      </c>
      <c r="D375" s="24" t="s">
        <v>14</v>
      </c>
      <c r="E375" s="24" t="s">
        <v>178</v>
      </c>
      <c r="F375" s="24" t="s">
        <v>32</v>
      </c>
      <c r="G375" s="24" t="s">
        <v>178</v>
      </c>
      <c r="H375" s="24" t="s">
        <v>38</v>
      </c>
      <c r="I375" s="24" t="s">
        <v>94</v>
      </c>
      <c r="J375" s="27">
        <v>32000</v>
      </c>
    </row>
    <row r="376" spans="1:10" x14ac:dyDescent="0.25">
      <c r="A376" s="23">
        <v>42826</v>
      </c>
      <c r="B376" s="24" t="s">
        <v>103</v>
      </c>
      <c r="C376" s="24" t="s">
        <v>120</v>
      </c>
      <c r="D376" s="24" t="s">
        <v>14</v>
      </c>
      <c r="E376" s="24" t="s">
        <v>178</v>
      </c>
      <c r="F376" s="24" t="s">
        <v>32</v>
      </c>
      <c r="G376" s="24" t="s">
        <v>178</v>
      </c>
      <c r="H376" s="24" t="s">
        <v>39</v>
      </c>
      <c r="I376" s="24" t="s">
        <v>94</v>
      </c>
      <c r="J376" s="27">
        <v>105600</v>
      </c>
    </row>
    <row r="377" spans="1:10" x14ac:dyDescent="0.25">
      <c r="A377" s="23">
        <v>42826</v>
      </c>
      <c r="B377" s="24" t="s">
        <v>103</v>
      </c>
      <c r="C377" s="24" t="s">
        <v>120</v>
      </c>
      <c r="D377" s="24" t="s">
        <v>14</v>
      </c>
      <c r="E377" s="24" t="s">
        <v>178</v>
      </c>
      <c r="F377" s="24" t="s">
        <v>15</v>
      </c>
      <c r="G377" s="24" t="s">
        <v>182</v>
      </c>
      <c r="H377" s="24" t="s">
        <v>178</v>
      </c>
      <c r="I377" s="24" t="s">
        <v>58</v>
      </c>
      <c r="J377" s="27">
        <v>140360</v>
      </c>
    </row>
    <row r="378" spans="1:10" x14ac:dyDescent="0.25">
      <c r="A378" s="23">
        <v>42826</v>
      </c>
      <c r="B378" s="24" t="s">
        <v>103</v>
      </c>
      <c r="C378" s="24" t="s">
        <v>120</v>
      </c>
      <c r="D378" s="24" t="s">
        <v>14</v>
      </c>
      <c r="E378" s="24" t="s">
        <v>178</v>
      </c>
      <c r="F378" s="24" t="s">
        <v>15</v>
      </c>
      <c r="G378" s="24" t="s">
        <v>178</v>
      </c>
      <c r="H378" s="24" t="s">
        <v>40</v>
      </c>
      <c r="I378" s="24" t="s">
        <v>95</v>
      </c>
      <c r="J378" s="27">
        <v>50000</v>
      </c>
    </row>
    <row r="379" spans="1:10" x14ac:dyDescent="0.25">
      <c r="A379" s="23">
        <v>42826</v>
      </c>
      <c r="B379" s="24" t="s">
        <v>103</v>
      </c>
      <c r="C379" s="24" t="s">
        <v>120</v>
      </c>
      <c r="D379" s="24" t="s">
        <v>14</v>
      </c>
      <c r="E379" s="24" t="s">
        <v>178</v>
      </c>
      <c r="F379" s="24" t="s">
        <v>15</v>
      </c>
      <c r="G379" s="24" t="s">
        <v>178</v>
      </c>
      <c r="H379" s="24" t="s">
        <v>41</v>
      </c>
      <c r="I379" s="24" t="s">
        <v>96</v>
      </c>
      <c r="J379" s="27">
        <v>69713</v>
      </c>
    </row>
    <row r="380" spans="1:10" x14ac:dyDescent="0.25">
      <c r="A380" s="23">
        <v>42826</v>
      </c>
      <c r="B380" s="24" t="s">
        <v>103</v>
      </c>
      <c r="C380" s="24" t="s">
        <v>120</v>
      </c>
      <c r="D380" s="24" t="s">
        <v>14</v>
      </c>
      <c r="E380" s="24" t="s">
        <v>178</v>
      </c>
      <c r="F380" s="24" t="s">
        <v>15</v>
      </c>
      <c r="G380" s="24" t="s">
        <v>178</v>
      </c>
      <c r="H380" s="24" t="s">
        <v>42</v>
      </c>
      <c r="I380" s="24" t="s">
        <v>97</v>
      </c>
      <c r="J380" s="27">
        <v>20647</v>
      </c>
    </row>
    <row r="381" spans="1:10" x14ac:dyDescent="0.25">
      <c r="A381" s="23">
        <v>42826</v>
      </c>
      <c r="B381" s="24" t="s">
        <v>103</v>
      </c>
      <c r="C381" s="24" t="s">
        <v>120</v>
      </c>
      <c r="D381" s="24" t="s">
        <v>14</v>
      </c>
      <c r="E381" s="24" t="s">
        <v>178</v>
      </c>
      <c r="F381" s="24" t="s">
        <v>29</v>
      </c>
      <c r="G381" s="24" t="s">
        <v>182</v>
      </c>
      <c r="H381" s="24" t="s">
        <v>178</v>
      </c>
      <c r="I381" s="24" t="s">
        <v>59</v>
      </c>
      <c r="J381" s="27">
        <v>16449</v>
      </c>
    </row>
    <row r="382" spans="1:10" x14ac:dyDescent="0.25">
      <c r="A382" s="23">
        <v>42826</v>
      </c>
      <c r="B382" s="24" t="s">
        <v>103</v>
      </c>
      <c r="C382" s="24" t="s">
        <v>120</v>
      </c>
      <c r="D382" s="24" t="s">
        <v>14</v>
      </c>
      <c r="E382" s="24" t="s">
        <v>178</v>
      </c>
      <c r="F382" s="24" t="s">
        <v>36</v>
      </c>
      <c r="G382" s="24" t="s">
        <v>182</v>
      </c>
      <c r="H382" s="24" t="s">
        <v>178</v>
      </c>
      <c r="I382" s="24" t="s">
        <v>60</v>
      </c>
      <c r="J382" s="27">
        <v>46086</v>
      </c>
    </row>
    <row r="383" spans="1:10" x14ac:dyDescent="0.25">
      <c r="A383" s="23">
        <v>42826</v>
      </c>
      <c r="B383" s="24" t="s">
        <v>103</v>
      </c>
      <c r="C383" s="24" t="s">
        <v>120</v>
      </c>
      <c r="D383" s="24" t="s">
        <v>2</v>
      </c>
      <c r="E383" s="24" t="s">
        <v>181</v>
      </c>
      <c r="F383" s="24" t="s">
        <v>36</v>
      </c>
      <c r="G383" s="24" t="s">
        <v>178</v>
      </c>
      <c r="H383" s="24" t="s">
        <v>178</v>
      </c>
      <c r="I383" s="24" t="s">
        <v>61</v>
      </c>
      <c r="J383" s="27">
        <v>13637570.365600003</v>
      </c>
    </row>
    <row r="384" spans="1:10" x14ac:dyDescent="0.25">
      <c r="A384" s="23">
        <v>42826</v>
      </c>
      <c r="B384" s="24" t="s">
        <v>103</v>
      </c>
      <c r="C384" s="24" t="s">
        <v>120</v>
      </c>
      <c r="D384" s="24" t="s">
        <v>2</v>
      </c>
      <c r="E384" s="24" t="s">
        <v>178</v>
      </c>
      <c r="F384" s="24" t="s">
        <v>16</v>
      </c>
      <c r="G384" s="24" t="s">
        <v>182</v>
      </c>
      <c r="H384" s="24" t="s">
        <v>178</v>
      </c>
      <c r="I384" s="24" t="s">
        <v>62</v>
      </c>
      <c r="J384" s="27">
        <v>1250000</v>
      </c>
    </row>
    <row r="385" spans="1:10" x14ac:dyDescent="0.25">
      <c r="A385" s="23">
        <v>42826</v>
      </c>
      <c r="B385" s="24" t="s">
        <v>103</v>
      </c>
      <c r="C385" s="24" t="s">
        <v>120</v>
      </c>
      <c r="D385" s="24" t="s">
        <v>2</v>
      </c>
      <c r="E385" s="24" t="s">
        <v>178</v>
      </c>
      <c r="F385" s="24" t="s">
        <v>31</v>
      </c>
      <c r="G385" s="24" t="s">
        <v>182</v>
      </c>
      <c r="H385" s="24" t="s">
        <v>178</v>
      </c>
      <c r="I385" s="24" t="s">
        <v>63</v>
      </c>
      <c r="J385" s="27">
        <v>1238737.5</v>
      </c>
    </row>
    <row r="386" spans="1:10" x14ac:dyDescent="0.25">
      <c r="A386" s="23">
        <v>42826</v>
      </c>
      <c r="B386" s="24" t="s">
        <v>103</v>
      </c>
      <c r="C386" s="24" t="s">
        <v>120</v>
      </c>
      <c r="D386" s="24" t="s">
        <v>2</v>
      </c>
      <c r="E386" s="24" t="s">
        <v>178</v>
      </c>
      <c r="F386" s="24" t="s">
        <v>31</v>
      </c>
      <c r="G386" s="24" t="s">
        <v>178</v>
      </c>
      <c r="H386" s="24" t="s">
        <v>37</v>
      </c>
      <c r="I386" s="24" t="s">
        <v>98</v>
      </c>
      <c r="J386" s="27">
        <v>577500</v>
      </c>
    </row>
    <row r="387" spans="1:10" x14ac:dyDescent="0.25">
      <c r="A387" s="23">
        <v>42826</v>
      </c>
      <c r="B387" s="24" t="s">
        <v>103</v>
      </c>
      <c r="C387" s="24" t="s">
        <v>120</v>
      </c>
      <c r="D387" s="24" t="s">
        <v>2</v>
      </c>
      <c r="E387" s="24" t="s">
        <v>178</v>
      </c>
      <c r="F387" s="24" t="s">
        <v>31</v>
      </c>
      <c r="G387" s="24" t="s">
        <v>178</v>
      </c>
      <c r="H387" s="24" t="s">
        <v>38</v>
      </c>
      <c r="I387" s="24" t="s">
        <v>99</v>
      </c>
      <c r="J387" s="27">
        <v>375375</v>
      </c>
    </row>
    <row r="388" spans="1:10" x14ac:dyDescent="0.25">
      <c r="A388" s="23">
        <v>42826</v>
      </c>
      <c r="B388" s="24" t="s">
        <v>103</v>
      </c>
      <c r="C388" s="24" t="s">
        <v>120</v>
      </c>
      <c r="D388" s="24" t="s">
        <v>2</v>
      </c>
      <c r="E388" s="24" t="s">
        <v>178</v>
      </c>
      <c r="F388" s="24" t="s">
        <v>31</v>
      </c>
      <c r="G388" s="24" t="s">
        <v>178</v>
      </c>
      <c r="H388" s="24" t="s">
        <v>39</v>
      </c>
      <c r="I388" s="24" t="s">
        <v>100</v>
      </c>
      <c r="J388" s="27">
        <v>285862.5</v>
      </c>
    </row>
    <row r="389" spans="1:10" x14ac:dyDescent="0.25">
      <c r="A389" s="23">
        <v>42826</v>
      </c>
      <c r="B389" s="24" t="s">
        <v>103</v>
      </c>
      <c r="C389" s="24" t="s">
        <v>120</v>
      </c>
      <c r="D389" s="24" t="s">
        <v>2</v>
      </c>
      <c r="E389" s="24" t="s">
        <v>178</v>
      </c>
      <c r="F389" s="24" t="s">
        <v>28</v>
      </c>
      <c r="G389" s="24" t="s">
        <v>182</v>
      </c>
      <c r="H389" s="24" t="s">
        <v>178</v>
      </c>
      <c r="I389" s="24" t="s">
        <v>64</v>
      </c>
      <c r="J389" s="27">
        <v>9291527.1223200019</v>
      </c>
    </row>
    <row r="390" spans="1:10" x14ac:dyDescent="0.25">
      <c r="A390" s="23">
        <v>42826</v>
      </c>
      <c r="B390" s="24" t="s">
        <v>103</v>
      </c>
      <c r="C390" s="24" t="s">
        <v>120</v>
      </c>
      <c r="D390" s="24" t="s">
        <v>2</v>
      </c>
      <c r="E390" s="24" t="s">
        <v>178</v>
      </c>
      <c r="F390" s="24" t="s">
        <v>28</v>
      </c>
      <c r="G390" s="24" t="s">
        <v>178</v>
      </c>
      <c r="H390" s="24" t="s">
        <v>43</v>
      </c>
      <c r="I390" s="24" t="s">
        <v>101</v>
      </c>
      <c r="J390" s="27">
        <v>5868332.9193600006</v>
      </c>
    </row>
    <row r="391" spans="1:10" x14ac:dyDescent="0.25">
      <c r="A391" s="23">
        <v>42826</v>
      </c>
      <c r="B391" s="24" t="s">
        <v>103</v>
      </c>
      <c r="C391" s="24" t="s">
        <v>120</v>
      </c>
      <c r="D391" s="24" t="s">
        <v>2</v>
      </c>
      <c r="E391" s="24" t="s">
        <v>178</v>
      </c>
      <c r="F391" s="24" t="s">
        <v>28</v>
      </c>
      <c r="G391" s="24" t="s">
        <v>178</v>
      </c>
      <c r="H391" s="24" t="s">
        <v>44</v>
      </c>
      <c r="I391" s="24" t="s">
        <v>102</v>
      </c>
      <c r="J391" s="27">
        <v>3423194.2029600008</v>
      </c>
    </row>
    <row r="392" spans="1:10" x14ac:dyDescent="0.25">
      <c r="A392" s="23">
        <v>42826</v>
      </c>
      <c r="B392" s="24" t="s">
        <v>103</v>
      </c>
      <c r="C392" s="24" t="s">
        <v>120</v>
      </c>
      <c r="D392" s="24" t="s">
        <v>2</v>
      </c>
      <c r="E392" s="24" t="s">
        <v>178</v>
      </c>
      <c r="F392" s="24" t="s">
        <v>35</v>
      </c>
      <c r="G392" s="24" t="s">
        <v>182</v>
      </c>
      <c r="H392" s="24" t="s">
        <v>178</v>
      </c>
      <c r="I392" s="24" t="s">
        <v>65</v>
      </c>
      <c r="J392" s="27">
        <v>270000</v>
      </c>
    </row>
    <row r="393" spans="1:10" x14ac:dyDescent="0.25">
      <c r="A393" s="23">
        <v>42826</v>
      </c>
      <c r="B393" s="24" t="s">
        <v>103</v>
      </c>
      <c r="C393" s="24" t="s">
        <v>120</v>
      </c>
      <c r="D393" s="24" t="s">
        <v>2</v>
      </c>
      <c r="E393" s="24" t="s">
        <v>178</v>
      </c>
      <c r="F393" s="24" t="s">
        <v>45</v>
      </c>
      <c r="G393" s="24" t="s">
        <v>182</v>
      </c>
      <c r="H393" s="24" t="s">
        <v>178</v>
      </c>
      <c r="I393" s="24" t="s">
        <v>66</v>
      </c>
      <c r="J393" s="27">
        <v>250000</v>
      </c>
    </row>
    <row r="394" spans="1:10" x14ac:dyDescent="0.25">
      <c r="A394" s="23">
        <v>42826</v>
      </c>
      <c r="B394" s="24" t="s">
        <v>103</v>
      </c>
      <c r="C394" s="24" t="s">
        <v>120</v>
      </c>
      <c r="D394" s="24" t="s">
        <v>2</v>
      </c>
      <c r="E394" s="24" t="s">
        <v>178</v>
      </c>
      <c r="F394" s="24" t="s">
        <v>30</v>
      </c>
      <c r="G394" s="24" t="s">
        <v>182</v>
      </c>
      <c r="H394" s="24" t="s">
        <v>178</v>
      </c>
      <c r="I394" s="24" t="s">
        <v>67</v>
      </c>
      <c r="J394" s="27">
        <v>753000</v>
      </c>
    </row>
    <row r="395" spans="1:10" x14ac:dyDescent="0.25">
      <c r="A395" s="23">
        <v>42826</v>
      </c>
      <c r="B395" s="24" t="s">
        <v>103</v>
      </c>
      <c r="C395" s="24" t="s">
        <v>120</v>
      </c>
      <c r="D395" s="24" t="s">
        <v>2</v>
      </c>
      <c r="E395" s="24" t="s">
        <v>178</v>
      </c>
      <c r="F395" s="24" t="s">
        <v>34</v>
      </c>
      <c r="G395" s="24" t="s">
        <v>182</v>
      </c>
      <c r="H395" s="24" t="s">
        <v>178</v>
      </c>
      <c r="I395" s="24" t="s">
        <v>68</v>
      </c>
      <c r="J395" s="27">
        <v>489027.74328000011</v>
      </c>
    </row>
    <row r="396" spans="1:10" x14ac:dyDescent="0.25">
      <c r="A396" s="23">
        <v>42826</v>
      </c>
      <c r="B396" s="24" t="s">
        <v>103</v>
      </c>
      <c r="C396" s="24" t="s">
        <v>120</v>
      </c>
      <c r="D396" s="24" t="s">
        <v>2</v>
      </c>
      <c r="E396" s="24" t="s">
        <v>178</v>
      </c>
      <c r="F396" s="24" t="s">
        <v>33</v>
      </c>
      <c r="G396" s="24" t="s">
        <v>182</v>
      </c>
      <c r="H396" s="24" t="s">
        <v>178</v>
      </c>
      <c r="I396" s="24" t="s">
        <v>69</v>
      </c>
      <c r="J396" s="27">
        <v>95278</v>
      </c>
    </row>
    <row r="397" spans="1:10" x14ac:dyDescent="0.25">
      <c r="A397" s="23">
        <v>42826</v>
      </c>
      <c r="B397" s="24" t="s">
        <v>103</v>
      </c>
      <c r="C397" s="24" t="s">
        <v>184</v>
      </c>
      <c r="D397" s="24" t="s">
        <v>17</v>
      </c>
      <c r="E397" s="24" t="s">
        <v>181</v>
      </c>
      <c r="F397" s="24" t="s">
        <v>33</v>
      </c>
      <c r="G397" s="24" t="s">
        <v>178</v>
      </c>
      <c r="H397" s="24" t="s">
        <v>178</v>
      </c>
      <c r="I397" s="24" t="s">
        <v>70</v>
      </c>
      <c r="J397" s="27">
        <v>2272439.4688999932</v>
      </c>
    </row>
    <row r="398" spans="1:10" x14ac:dyDescent="0.25">
      <c r="A398" s="23">
        <v>42826</v>
      </c>
      <c r="B398" s="24" t="s">
        <v>103</v>
      </c>
      <c r="C398" s="24" t="s">
        <v>121</v>
      </c>
      <c r="D398" s="24" t="s">
        <v>5</v>
      </c>
      <c r="E398" s="24" t="s">
        <v>181</v>
      </c>
      <c r="F398" s="24" t="s">
        <v>33</v>
      </c>
      <c r="G398" s="24" t="s">
        <v>178</v>
      </c>
      <c r="H398" s="24" t="s">
        <v>178</v>
      </c>
      <c r="I398" s="24" t="s">
        <v>71</v>
      </c>
      <c r="J398" s="27">
        <v>15000</v>
      </c>
    </row>
    <row r="399" spans="1:10" x14ac:dyDescent="0.25">
      <c r="A399" s="23">
        <v>42826</v>
      </c>
      <c r="B399" s="24" t="s">
        <v>103</v>
      </c>
      <c r="C399" s="24" t="s">
        <v>121</v>
      </c>
      <c r="D399" s="24" t="s">
        <v>5</v>
      </c>
      <c r="E399" s="24" t="s">
        <v>178</v>
      </c>
      <c r="F399" s="24" t="s">
        <v>3</v>
      </c>
      <c r="G399" s="24" t="s">
        <v>182</v>
      </c>
      <c r="H399" s="24" t="s">
        <v>178</v>
      </c>
      <c r="I399" s="24" t="s">
        <v>72</v>
      </c>
      <c r="J399" s="27">
        <v>15000</v>
      </c>
    </row>
    <row r="400" spans="1:10" x14ac:dyDescent="0.25">
      <c r="A400" s="23">
        <v>42826</v>
      </c>
      <c r="B400" s="24" t="s">
        <v>103</v>
      </c>
      <c r="C400" s="24" t="s">
        <v>122</v>
      </c>
      <c r="D400" s="24" t="s">
        <v>6</v>
      </c>
      <c r="E400" s="24" t="s">
        <v>181</v>
      </c>
      <c r="F400" s="24" t="s">
        <v>27</v>
      </c>
      <c r="G400" s="24" t="s">
        <v>178</v>
      </c>
      <c r="H400" s="24" t="s">
        <v>178</v>
      </c>
      <c r="I400" s="24" t="s">
        <v>74</v>
      </c>
      <c r="J400" s="27">
        <v>2083420</v>
      </c>
    </row>
    <row r="401" spans="1:10" x14ac:dyDescent="0.25">
      <c r="A401" s="23">
        <v>42826</v>
      </c>
      <c r="B401" s="24" t="s">
        <v>103</v>
      </c>
      <c r="C401" s="24" t="s">
        <v>122</v>
      </c>
      <c r="D401" s="24" t="s">
        <v>6</v>
      </c>
      <c r="E401" s="24" t="s">
        <v>178</v>
      </c>
      <c r="F401" s="24" t="s">
        <v>4</v>
      </c>
      <c r="G401" s="24" t="s">
        <v>182</v>
      </c>
      <c r="H401" s="24" t="s">
        <v>178</v>
      </c>
      <c r="I401" s="24" t="s">
        <v>75</v>
      </c>
      <c r="J401" s="27">
        <v>2083420</v>
      </c>
    </row>
    <row r="402" spans="1:10" x14ac:dyDescent="0.25">
      <c r="A402" s="23">
        <v>42826</v>
      </c>
      <c r="B402" s="24" t="s">
        <v>103</v>
      </c>
      <c r="C402" s="24" t="s">
        <v>185</v>
      </c>
      <c r="D402" s="24" t="s">
        <v>7</v>
      </c>
      <c r="E402" s="24" t="s">
        <v>181</v>
      </c>
      <c r="F402" s="24" t="s">
        <v>18</v>
      </c>
      <c r="G402" s="24" t="s">
        <v>178</v>
      </c>
      <c r="H402" s="24" t="s">
        <v>178</v>
      </c>
      <c r="I402" s="24" t="s">
        <v>77</v>
      </c>
      <c r="J402" s="27">
        <v>204019.46889999323</v>
      </c>
    </row>
    <row r="403" spans="1:10" x14ac:dyDescent="0.25">
      <c r="A403" s="23">
        <v>42826</v>
      </c>
      <c r="B403" s="24" t="s">
        <v>103</v>
      </c>
      <c r="C403" s="24" t="s">
        <v>123</v>
      </c>
      <c r="D403" s="24" t="s">
        <v>10</v>
      </c>
      <c r="E403" s="24" t="s">
        <v>181</v>
      </c>
      <c r="F403" s="24" t="s">
        <v>18</v>
      </c>
      <c r="G403" s="24" t="s">
        <v>178</v>
      </c>
      <c r="H403" s="24" t="s">
        <v>178</v>
      </c>
      <c r="I403" s="24" t="s">
        <v>11</v>
      </c>
      <c r="J403" s="27">
        <v>40803.893779998645</v>
      </c>
    </row>
    <row r="404" spans="1:10" x14ac:dyDescent="0.25">
      <c r="A404" s="23">
        <v>42826</v>
      </c>
      <c r="B404" s="24" t="s">
        <v>103</v>
      </c>
      <c r="C404" s="24" t="s">
        <v>186</v>
      </c>
      <c r="D404" s="24" t="s">
        <v>8</v>
      </c>
      <c r="E404" s="24" t="s">
        <v>181</v>
      </c>
      <c r="F404" s="24" t="s">
        <v>18</v>
      </c>
      <c r="G404" s="24" t="s">
        <v>178</v>
      </c>
      <c r="H404" s="24" t="s">
        <v>178</v>
      </c>
      <c r="I404" s="24" t="s">
        <v>12</v>
      </c>
      <c r="J404" s="27">
        <v>163215.57511999458</v>
      </c>
    </row>
    <row r="405" spans="1:10" x14ac:dyDescent="0.25">
      <c r="A405" s="23">
        <v>42826</v>
      </c>
      <c r="B405" s="24" t="s">
        <v>104</v>
      </c>
      <c r="C405" s="24" t="s">
        <v>118</v>
      </c>
      <c r="D405" s="24" t="s">
        <v>0</v>
      </c>
      <c r="E405" s="24" t="s">
        <v>181</v>
      </c>
      <c r="F405" s="24" t="s">
        <v>25</v>
      </c>
      <c r="G405" s="24" t="s">
        <v>178</v>
      </c>
      <c r="H405" s="24" t="s">
        <v>178</v>
      </c>
      <c r="I405" s="24" t="s">
        <v>129</v>
      </c>
      <c r="J405" s="27">
        <v>48063035.193984009</v>
      </c>
    </row>
    <row r="406" spans="1:10" x14ac:dyDescent="0.25">
      <c r="A406" s="23">
        <v>42826</v>
      </c>
      <c r="B406" s="24" t="s">
        <v>104</v>
      </c>
      <c r="C406" s="24" t="s">
        <v>118</v>
      </c>
      <c r="D406" s="24" t="s">
        <v>0</v>
      </c>
      <c r="E406" s="24" t="s">
        <v>178</v>
      </c>
      <c r="F406" s="24" t="s">
        <v>19</v>
      </c>
      <c r="G406" s="24" t="s">
        <v>182</v>
      </c>
      <c r="H406" s="24" t="s">
        <v>178</v>
      </c>
      <c r="I406" s="24" t="s">
        <v>47</v>
      </c>
      <c r="J406" s="27">
        <v>47380752.360000007</v>
      </c>
    </row>
    <row r="407" spans="1:10" x14ac:dyDescent="0.25">
      <c r="A407" s="23">
        <v>42826</v>
      </c>
      <c r="B407" s="24" t="s">
        <v>104</v>
      </c>
      <c r="C407" s="24" t="s">
        <v>118</v>
      </c>
      <c r="D407" s="24" t="s">
        <v>0</v>
      </c>
      <c r="E407" s="24" t="s">
        <v>178</v>
      </c>
      <c r="F407" s="24" t="s">
        <v>19</v>
      </c>
      <c r="G407" s="24" t="s">
        <v>178</v>
      </c>
      <c r="H407" s="24" t="s">
        <v>21</v>
      </c>
      <c r="I407" s="24" t="s">
        <v>78</v>
      </c>
      <c r="J407" s="27">
        <v>19741980.150000002</v>
      </c>
    </row>
    <row r="408" spans="1:10" x14ac:dyDescent="0.25">
      <c r="A408" s="23">
        <v>42826</v>
      </c>
      <c r="B408" s="24" t="s">
        <v>104</v>
      </c>
      <c r="C408" s="24" t="s">
        <v>118</v>
      </c>
      <c r="D408" s="24" t="s">
        <v>0</v>
      </c>
      <c r="E408" s="24" t="s">
        <v>178</v>
      </c>
      <c r="F408" s="24" t="s">
        <v>19</v>
      </c>
      <c r="G408" s="24" t="s">
        <v>178</v>
      </c>
      <c r="H408" s="24" t="s">
        <v>22</v>
      </c>
      <c r="I408" s="24" t="s">
        <v>79</v>
      </c>
      <c r="J408" s="27">
        <v>18162621.738000002</v>
      </c>
    </row>
    <row r="409" spans="1:10" x14ac:dyDescent="0.25">
      <c r="A409" s="23">
        <v>42826</v>
      </c>
      <c r="B409" s="24" t="s">
        <v>104</v>
      </c>
      <c r="C409" s="24" t="s">
        <v>118</v>
      </c>
      <c r="D409" s="24" t="s">
        <v>0</v>
      </c>
      <c r="E409" s="24" t="s">
        <v>178</v>
      </c>
      <c r="F409" s="24" t="s">
        <v>19</v>
      </c>
      <c r="G409" s="24" t="s">
        <v>178</v>
      </c>
      <c r="H409" s="24" t="s">
        <v>20</v>
      </c>
      <c r="I409" s="24" t="s">
        <v>80</v>
      </c>
      <c r="J409" s="27">
        <v>9476150.4720000029</v>
      </c>
    </row>
    <row r="410" spans="1:10" x14ac:dyDescent="0.25">
      <c r="A410" s="23">
        <v>42826</v>
      </c>
      <c r="B410" s="24" t="s">
        <v>104</v>
      </c>
      <c r="C410" s="24" t="s">
        <v>118</v>
      </c>
      <c r="D410" s="24" t="s">
        <v>0</v>
      </c>
      <c r="E410" s="24" t="s">
        <v>178</v>
      </c>
      <c r="F410" s="24" t="s">
        <v>23</v>
      </c>
      <c r="G410" s="24" t="s">
        <v>182</v>
      </c>
      <c r="H410" s="24" t="s">
        <v>178</v>
      </c>
      <c r="I410" s="24" t="s">
        <v>48</v>
      </c>
      <c r="J410" s="27">
        <v>682282.83398400003</v>
      </c>
    </row>
    <row r="411" spans="1:10" x14ac:dyDescent="0.25">
      <c r="A411" s="23">
        <v>42826</v>
      </c>
      <c r="B411" s="24" t="s">
        <v>104</v>
      </c>
      <c r="C411" s="24" t="s">
        <v>118</v>
      </c>
      <c r="D411" s="24" t="s">
        <v>0</v>
      </c>
      <c r="E411" s="24" t="s">
        <v>178</v>
      </c>
      <c r="F411" s="24" t="s">
        <v>23</v>
      </c>
      <c r="G411" s="24" t="s">
        <v>178</v>
      </c>
      <c r="H411" s="24" t="s">
        <v>201</v>
      </c>
      <c r="I411" s="24" t="s">
        <v>81</v>
      </c>
      <c r="J411" s="27">
        <v>596997.47973600007</v>
      </c>
    </row>
    <row r="412" spans="1:10" x14ac:dyDescent="0.25">
      <c r="A412" s="23">
        <v>42826</v>
      </c>
      <c r="B412" s="24" t="s">
        <v>104</v>
      </c>
      <c r="C412" s="24" t="s">
        <v>118</v>
      </c>
      <c r="D412" s="24" t="s">
        <v>0</v>
      </c>
      <c r="E412" s="24" t="s">
        <v>178</v>
      </c>
      <c r="F412" s="24" t="s">
        <v>23</v>
      </c>
      <c r="G412" s="24" t="s">
        <v>178</v>
      </c>
      <c r="H412" s="24" t="s">
        <v>202</v>
      </c>
      <c r="I412" s="24" t="s">
        <v>82</v>
      </c>
      <c r="J412" s="27">
        <v>85285.354248000003</v>
      </c>
    </row>
    <row r="413" spans="1:10" x14ac:dyDescent="0.25">
      <c r="A413" s="23">
        <v>42826</v>
      </c>
      <c r="B413" s="24" t="s">
        <v>104</v>
      </c>
      <c r="C413" s="24" t="s">
        <v>119</v>
      </c>
      <c r="D413" s="24" t="s">
        <v>1</v>
      </c>
      <c r="E413" s="24" t="s">
        <v>181</v>
      </c>
      <c r="F413" s="24" t="s">
        <v>23</v>
      </c>
      <c r="G413" s="24" t="s">
        <v>178</v>
      </c>
      <c r="H413" s="24" t="s">
        <v>178</v>
      </c>
      <c r="I413" s="24" t="s">
        <v>49</v>
      </c>
      <c r="J413" s="27">
        <v>31410433.606140006</v>
      </c>
    </row>
    <row r="414" spans="1:10" x14ac:dyDescent="0.25">
      <c r="A414" s="23">
        <v>42826</v>
      </c>
      <c r="B414" s="24" t="s">
        <v>104</v>
      </c>
      <c r="C414" s="24" t="s">
        <v>119</v>
      </c>
      <c r="D414" s="24" t="s">
        <v>1</v>
      </c>
      <c r="E414" s="24" t="s">
        <v>178</v>
      </c>
      <c r="F414" s="24" t="s">
        <v>19</v>
      </c>
      <c r="G414" s="24" t="s">
        <v>182</v>
      </c>
      <c r="H414" s="24" t="s">
        <v>178</v>
      </c>
      <c r="I414" s="24" t="s">
        <v>50</v>
      </c>
      <c r="J414" s="27">
        <v>31043868.946272008</v>
      </c>
    </row>
    <row r="415" spans="1:10" x14ac:dyDescent="0.25">
      <c r="A415" s="23">
        <v>42826</v>
      </c>
      <c r="B415" s="24" t="s">
        <v>104</v>
      </c>
      <c r="C415" s="24" t="s">
        <v>119</v>
      </c>
      <c r="D415" s="24" t="s">
        <v>1</v>
      </c>
      <c r="E415" s="24" t="s">
        <v>178</v>
      </c>
      <c r="F415" s="24" t="s">
        <v>19</v>
      </c>
      <c r="G415" s="24" t="s">
        <v>178</v>
      </c>
      <c r="H415" s="24" t="s">
        <v>21</v>
      </c>
      <c r="I415" s="24" t="s">
        <v>83</v>
      </c>
      <c r="J415" s="27">
        <v>13345578.581400003</v>
      </c>
    </row>
    <row r="416" spans="1:10" x14ac:dyDescent="0.25">
      <c r="A416" s="23">
        <v>42826</v>
      </c>
      <c r="B416" s="24" t="s">
        <v>104</v>
      </c>
      <c r="C416" s="24" t="s">
        <v>119</v>
      </c>
      <c r="D416" s="24" t="s">
        <v>1</v>
      </c>
      <c r="E416" s="24" t="s">
        <v>178</v>
      </c>
      <c r="F416" s="24" t="s">
        <v>19</v>
      </c>
      <c r="G416" s="24" t="s">
        <v>178</v>
      </c>
      <c r="H416" s="24" t="s">
        <v>22</v>
      </c>
      <c r="I416" s="24" t="s">
        <v>84</v>
      </c>
      <c r="J416" s="27">
        <v>12277932.294888003</v>
      </c>
    </row>
    <row r="417" spans="1:10" x14ac:dyDescent="0.25">
      <c r="A417" s="23">
        <v>42826</v>
      </c>
      <c r="B417" s="24" t="s">
        <v>104</v>
      </c>
      <c r="C417" s="24" t="s">
        <v>119</v>
      </c>
      <c r="D417" s="24" t="s">
        <v>1</v>
      </c>
      <c r="E417" s="24" t="s">
        <v>178</v>
      </c>
      <c r="F417" s="24" t="s">
        <v>19</v>
      </c>
      <c r="G417" s="24" t="s">
        <v>178</v>
      </c>
      <c r="H417" s="24" t="s">
        <v>20</v>
      </c>
      <c r="I417" s="24" t="s">
        <v>85</v>
      </c>
      <c r="J417" s="27">
        <v>5420358.069984002</v>
      </c>
    </row>
    <row r="418" spans="1:10" x14ac:dyDescent="0.25">
      <c r="A418" s="23">
        <v>42826</v>
      </c>
      <c r="B418" s="24" t="s">
        <v>104</v>
      </c>
      <c r="C418" s="24" t="s">
        <v>119</v>
      </c>
      <c r="D418" s="24" t="s">
        <v>1</v>
      </c>
      <c r="E418" s="24" t="s">
        <v>178</v>
      </c>
      <c r="F418" s="24" t="s">
        <v>23</v>
      </c>
      <c r="G418" s="24" t="s">
        <v>182</v>
      </c>
      <c r="H418" s="24" t="s">
        <v>178</v>
      </c>
      <c r="I418" s="24" t="s">
        <v>51</v>
      </c>
      <c r="J418" s="27">
        <v>366564.65986800002</v>
      </c>
    </row>
    <row r="419" spans="1:10" x14ac:dyDescent="0.25">
      <c r="A419" s="23">
        <v>42826</v>
      </c>
      <c r="B419" s="24" t="s">
        <v>104</v>
      </c>
      <c r="C419" s="24" t="s">
        <v>119</v>
      </c>
      <c r="D419" s="24" t="s">
        <v>1</v>
      </c>
      <c r="E419" s="24" t="s">
        <v>178</v>
      </c>
      <c r="F419" s="24" t="s">
        <v>23</v>
      </c>
      <c r="G419" s="24" t="s">
        <v>178</v>
      </c>
      <c r="H419" s="24" t="s">
        <v>201</v>
      </c>
      <c r="I419" s="24" t="s">
        <v>86</v>
      </c>
      <c r="J419" s="27">
        <v>298498.73986800003</v>
      </c>
    </row>
    <row r="420" spans="1:10" x14ac:dyDescent="0.25">
      <c r="A420" s="23">
        <v>42826</v>
      </c>
      <c r="B420" s="24" t="s">
        <v>104</v>
      </c>
      <c r="C420" s="24" t="s">
        <v>119</v>
      </c>
      <c r="D420" s="24" t="s">
        <v>1</v>
      </c>
      <c r="E420" s="24" t="s">
        <v>178</v>
      </c>
      <c r="F420" s="24" t="s">
        <v>23</v>
      </c>
      <c r="G420" s="24" t="s">
        <v>178</v>
      </c>
      <c r="H420" s="24" t="s">
        <v>202</v>
      </c>
      <c r="I420" s="24" t="s">
        <v>87</v>
      </c>
      <c r="J420" s="27">
        <v>68065.919999999998</v>
      </c>
    </row>
    <row r="421" spans="1:10" x14ac:dyDescent="0.25">
      <c r="A421" s="23">
        <v>42826</v>
      </c>
      <c r="B421" s="24" t="s">
        <v>104</v>
      </c>
      <c r="C421" s="24" t="s">
        <v>183</v>
      </c>
      <c r="D421" s="24" t="s">
        <v>208</v>
      </c>
      <c r="E421" s="24" t="s">
        <v>181</v>
      </c>
      <c r="F421" s="24" t="s">
        <v>23</v>
      </c>
      <c r="G421" s="24" t="s">
        <v>178</v>
      </c>
      <c r="H421" s="24" t="s">
        <v>178</v>
      </c>
      <c r="I421" s="24" t="s">
        <v>52</v>
      </c>
      <c r="J421" s="27">
        <v>16652601.587844003</v>
      </c>
    </row>
    <row r="422" spans="1:10" x14ac:dyDescent="0.25">
      <c r="A422" s="23">
        <v>42826</v>
      </c>
      <c r="B422" s="24" t="s">
        <v>104</v>
      </c>
      <c r="C422" s="24" t="s">
        <v>183</v>
      </c>
      <c r="D422" s="24" t="s">
        <v>208</v>
      </c>
      <c r="E422" s="24" t="s">
        <v>178</v>
      </c>
      <c r="F422" s="24" t="s">
        <v>19</v>
      </c>
      <c r="G422" s="24" t="s">
        <v>182</v>
      </c>
      <c r="H422" s="24" t="s">
        <v>178</v>
      </c>
      <c r="I422" s="24" t="s">
        <v>53</v>
      </c>
      <c r="J422" s="27">
        <v>16336883.413727999</v>
      </c>
    </row>
    <row r="423" spans="1:10" x14ac:dyDescent="0.25">
      <c r="A423" s="23">
        <v>42826</v>
      </c>
      <c r="B423" s="24" t="s">
        <v>104</v>
      </c>
      <c r="C423" s="24" t="s">
        <v>183</v>
      </c>
      <c r="D423" s="24" t="s">
        <v>208</v>
      </c>
      <c r="E423" s="24" t="s">
        <v>178</v>
      </c>
      <c r="F423" s="24" t="s">
        <v>19</v>
      </c>
      <c r="G423" s="24" t="s">
        <v>178</v>
      </c>
      <c r="H423" s="24" t="s">
        <v>21</v>
      </c>
      <c r="I423" s="24" t="s">
        <v>88</v>
      </c>
      <c r="J423" s="27">
        <v>6396401.568599999</v>
      </c>
    </row>
    <row r="424" spans="1:10" x14ac:dyDescent="0.25">
      <c r="A424" s="23">
        <v>42826</v>
      </c>
      <c r="B424" s="24" t="s">
        <v>104</v>
      </c>
      <c r="C424" s="24" t="s">
        <v>183</v>
      </c>
      <c r="D424" s="24" t="s">
        <v>208</v>
      </c>
      <c r="E424" s="24" t="s">
        <v>178</v>
      </c>
      <c r="F424" s="24" t="s">
        <v>19</v>
      </c>
      <c r="G424" s="24" t="s">
        <v>178</v>
      </c>
      <c r="H424" s="24" t="s">
        <v>22</v>
      </c>
      <c r="I424" s="24" t="s">
        <v>89</v>
      </c>
      <c r="J424" s="27">
        <v>5884689.443111999</v>
      </c>
    </row>
    <row r="425" spans="1:10" x14ac:dyDescent="0.25">
      <c r="A425" s="23">
        <v>42826</v>
      </c>
      <c r="B425" s="24" t="s">
        <v>104</v>
      </c>
      <c r="C425" s="24" t="s">
        <v>183</v>
      </c>
      <c r="D425" s="24" t="s">
        <v>208</v>
      </c>
      <c r="E425" s="24" t="s">
        <v>178</v>
      </c>
      <c r="F425" s="24" t="s">
        <v>19</v>
      </c>
      <c r="G425" s="24" t="s">
        <v>178</v>
      </c>
      <c r="H425" s="24" t="s">
        <v>20</v>
      </c>
      <c r="I425" s="24" t="s">
        <v>90</v>
      </c>
      <c r="J425" s="27">
        <v>4055792.4020160008</v>
      </c>
    </row>
    <row r="426" spans="1:10" x14ac:dyDescent="0.25">
      <c r="A426" s="23">
        <v>42826</v>
      </c>
      <c r="B426" s="24" t="s">
        <v>104</v>
      </c>
      <c r="C426" s="24" t="s">
        <v>183</v>
      </c>
      <c r="D426" s="24" t="s">
        <v>208</v>
      </c>
      <c r="E426" s="24" t="s">
        <v>178</v>
      </c>
      <c r="F426" s="24" t="s">
        <v>23</v>
      </c>
      <c r="G426" s="24" t="s">
        <v>182</v>
      </c>
      <c r="H426" s="24" t="s">
        <v>178</v>
      </c>
      <c r="I426" s="24" t="s">
        <v>54</v>
      </c>
      <c r="J426" s="27">
        <v>315718.17411600001</v>
      </c>
    </row>
    <row r="427" spans="1:10" x14ac:dyDescent="0.25">
      <c r="A427" s="23">
        <v>42826</v>
      </c>
      <c r="B427" s="24" t="s">
        <v>104</v>
      </c>
      <c r="C427" s="24" t="s">
        <v>183</v>
      </c>
      <c r="D427" s="24" t="s">
        <v>208</v>
      </c>
      <c r="E427" s="24" t="s">
        <v>178</v>
      </c>
      <c r="F427" s="24" t="s">
        <v>23</v>
      </c>
      <c r="G427" s="24" t="s">
        <v>178</v>
      </c>
      <c r="H427" s="24" t="s">
        <v>201</v>
      </c>
      <c r="I427" s="24" t="s">
        <v>92</v>
      </c>
      <c r="J427" s="27">
        <v>298498.73986800003</v>
      </c>
    </row>
    <row r="428" spans="1:10" x14ac:dyDescent="0.25">
      <c r="A428" s="23">
        <v>42826</v>
      </c>
      <c r="B428" s="24" t="s">
        <v>104</v>
      </c>
      <c r="C428" s="24" t="s">
        <v>183</v>
      </c>
      <c r="D428" s="24" t="s">
        <v>208</v>
      </c>
      <c r="E428" s="24" t="s">
        <v>178</v>
      </c>
      <c r="F428" s="24" t="s">
        <v>23</v>
      </c>
      <c r="G428" s="24" t="s">
        <v>178</v>
      </c>
      <c r="H428" s="24" t="s">
        <v>202</v>
      </c>
      <c r="I428" s="24" t="s">
        <v>91</v>
      </c>
      <c r="J428" s="27">
        <v>17219.434248000005</v>
      </c>
    </row>
    <row r="429" spans="1:10" x14ac:dyDescent="0.25">
      <c r="A429" s="23">
        <v>42826</v>
      </c>
      <c r="B429" s="24" t="s">
        <v>104</v>
      </c>
      <c r="C429" s="24" t="s">
        <v>120</v>
      </c>
      <c r="D429" s="24" t="s">
        <v>14</v>
      </c>
      <c r="E429" s="24" t="s">
        <v>181</v>
      </c>
      <c r="F429" s="24" t="s">
        <v>23</v>
      </c>
      <c r="G429" s="24" t="s">
        <v>178</v>
      </c>
      <c r="H429" s="24" t="s">
        <v>178</v>
      </c>
      <c r="I429" s="24" t="s">
        <v>55</v>
      </c>
      <c r="J429" s="27">
        <v>772366</v>
      </c>
    </row>
    <row r="430" spans="1:10" x14ac:dyDescent="0.25">
      <c r="A430" s="23">
        <v>42826</v>
      </c>
      <c r="B430" s="24" t="s">
        <v>104</v>
      </c>
      <c r="C430" s="24" t="s">
        <v>120</v>
      </c>
      <c r="D430" s="24" t="s">
        <v>14</v>
      </c>
      <c r="E430" s="24" t="s">
        <v>178</v>
      </c>
      <c r="F430" s="24" t="s">
        <v>203</v>
      </c>
      <c r="G430" s="24" t="s">
        <v>182</v>
      </c>
      <c r="H430" s="24" t="s">
        <v>178</v>
      </c>
      <c r="I430" s="24" t="s">
        <v>56</v>
      </c>
      <c r="J430" s="27">
        <v>150000</v>
      </c>
    </row>
    <row r="431" spans="1:10" x14ac:dyDescent="0.25">
      <c r="A431" s="23">
        <v>42826</v>
      </c>
      <c r="B431" s="24" t="s">
        <v>104</v>
      </c>
      <c r="C431" s="24" t="s">
        <v>120</v>
      </c>
      <c r="D431" s="24" t="s">
        <v>14</v>
      </c>
      <c r="E431" s="24" t="s">
        <v>178</v>
      </c>
      <c r="F431" s="24" t="s">
        <v>32</v>
      </c>
      <c r="G431" s="24" t="s">
        <v>182</v>
      </c>
      <c r="H431" s="24" t="s">
        <v>178</v>
      </c>
      <c r="I431" s="24" t="s">
        <v>57</v>
      </c>
      <c r="J431" s="27">
        <v>400400</v>
      </c>
    </row>
    <row r="432" spans="1:10" x14ac:dyDescent="0.25">
      <c r="A432" s="23">
        <v>42826</v>
      </c>
      <c r="B432" s="24" t="s">
        <v>104</v>
      </c>
      <c r="C432" s="24" t="s">
        <v>120</v>
      </c>
      <c r="D432" s="24" t="s">
        <v>14</v>
      </c>
      <c r="E432" s="24" t="s">
        <v>178</v>
      </c>
      <c r="F432" s="24" t="s">
        <v>32</v>
      </c>
      <c r="G432" s="24" t="s">
        <v>178</v>
      </c>
      <c r="H432" s="24" t="s">
        <v>37</v>
      </c>
      <c r="I432" s="24" t="s">
        <v>93</v>
      </c>
      <c r="J432" s="27">
        <v>280000</v>
      </c>
    </row>
    <row r="433" spans="1:10" x14ac:dyDescent="0.25">
      <c r="A433" s="23">
        <v>42826</v>
      </c>
      <c r="B433" s="24" t="s">
        <v>104</v>
      </c>
      <c r="C433" s="24" t="s">
        <v>120</v>
      </c>
      <c r="D433" s="24" t="s">
        <v>14</v>
      </c>
      <c r="E433" s="24" t="s">
        <v>178</v>
      </c>
      <c r="F433" s="24" t="s">
        <v>32</v>
      </c>
      <c r="G433" s="24" t="s">
        <v>178</v>
      </c>
      <c r="H433" s="24" t="s">
        <v>38</v>
      </c>
      <c r="I433" s="24" t="s">
        <v>94</v>
      </c>
      <c r="J433" s="27">
        <v>28000</v>
      </c>
    </row>
    <row r="434" spans="1:10" x14ac:dyDescent="0.25">
      <c r="A434" s="23">
        <v>42826</v>
      </c>
      <c r="B434" s="24" t="s">
        <v>104</v>
      </c>
      <c r="C434" s="24" t="s">
        <v>120</v>
      </c>
      <c r="D434" s="24" t="s">
        <v>14</v>
      </c>
      <c r="E434" s="24" t="s">
        <v>178</v>
      </c>
      <c r="F434" s="24" t="s">
        <v>32</v>
      </c>
      <c r="G434" s="24" t="s">
        <v>178</v>
      </c>
      <c r="H434" s="24" t="s">
        <v>39</v>
      </c>
      <c r="I434" s="24" t="s">
        <v>94</v>
      </c>
      <c r="J434" s="27">
        <v>92400</v>
      </c>
    </row>
    <row r="435" spans="1:10" x14ac:dyDescent="0.25">
      <c r="A435" s="23">
        <v>42826</v>
      </c>
      <c r="B435" s="24" t="s">
        <v>104</v>
      </c>
      <c r="C435" s="24" t="s">
        <v>120</v>
      </c>
      <c r="D435" s="24" t="s">
        <v>14</v>
      </c>
      <c r="E435" s="24" t="s">
        <v>178</v>
      </c>
      <c r="F435" s="24" t="s">
        <v>15</v>
      </c>
      <c r="G435" s="24" t="s">
        <v>182</v>
      </c>
      <c r="H435" s="24" t="s">
        <v>178</v>
      </c>
      <c r="I435" s="24" t="s">
        <v>58</v>
      </c>
      <c r="J435" s="27">
        <v>134071</v>
      </c>
    </row>
    <row r="436" spans="1:10" x14ac:dyDescent="0.25">
      <c r="A436" s="23">
        <v>42826</v>
      </c>
      <c r="B436" s="24" t="s">
        <v>104</v>
      </c>
      <c r="C436" s="24" t="s">
        <v>120</v>
      </c>
      <c r="D436" s="24" t="s">
        <v>14</v>
      </c>
      <c r="E436" s="24" t="s">
        <v>178</v>
      </c>
      <c r="F436" s="24" t="s">
        <v>15</v>
      </c>
      <c r="G436" s="24" t="s">
        <v>178</v>
      </c>
      <c r="H436" s="24" t="s">
        <v>40</v>
      </c>
      <c r="I436" s="24" t="s">
        <v>95</v>
      </c>
      <c r="J436" s="27">
        <v>56809</v>
      </c>
    </row>
    <row r="437" spans="1:10" x14ac:dyDescent="0.25">
      <c r="A437" s="23">
        <v>42826</v>
      </c>
      <c r="B437" s="24" t="s">
        <v>104</v>
      </c>
      <c r="C437" s="24" t="s">
        <v>120</v>
      </c>
      <c r="D437" s="24" t="s">
        <v>14</v>
      </c>
      <c r="E437" s="24" t="s">
        <v>178</v>
      </c>
      <c r="F437" s="24" t="s">
        <v>15</v>
      </c>
      <c r="G437" s="24" t="s">
        <v>178</v>
      </c>
      <c r="H437" s="24" t="s">
        <v>41</v>
      </c>
      <c r="I437" s="24" t="s">
        <v>96</v>
      </c>
      <c r="J437" s="27">
        <v>51847</v>
      </c>
    </row>
    <row r="438" spans="1:10" x14ac:dyDescent="0.25">
      <c r="A438" s="23">
        <v>42826</v>
      </c>
      <c r="B438" s="24" t="s">
        <v>104</v>
      </c>
      <c r="C438" s="24" t="s">
        <v>120</v>
      </c>
      <c r="D438" s="24" t="s">
        <v>14</v>
      </c>
      <c r="E438" s="24" t="s">
        <v>178</v>
      </c>
      <c r="F438" s="24" t="s">
        <v>15</v>
      </c>
      <c r="G438" s="24" t="s">
        <v>178</v>
      </c>
      <c r="H438" s="24" t="s">
        <v>42</v>
      </c>
      <c r="I438" s="24" t="s">
        <v>97</v>
      </c>
      <c r="J438" s="27">
        <v>25415</v>
      </c>
    </row>
    <row r="439" spans="1:10" x14ac:dyDescent="0.25">
      <c r="A439" s="23">
        <v>42826</v>
      </c>
      <c r="B439" s="24" t="s">
        <v>104</v>
      </c>
      <c r="C439" s="24" t="s">
        <v>120</v>
      </c>
      <c r="D439" s="24" t="s">
        <v>14</v>
      </c>
      <c r="E439" s="24" t="s">
        <v>178</v>
      </c>
      <c r="F439" s="24" t="s">
        <v>29</v>
      </c>
      <c r="G439" s="24" t="s">
        <v>182</v>
      </c>
      <c r="H439" s="24" t="s">
        <v>178</v>
      </c>
      <c r="I439" s="24" t="s">
        <v>59</v>
      </c>
      <c r="J439" s="27">
        <v>34360</v>
      </c>
    </row>
    <row r="440" spans="1:10" x14ac:dyDescent="0.25">
      <c r="A440" s="23">
        <v>42826</v>
      </c>
      <c r="B440" s="24" t="s">
        <v>104</v>
      </c>
      <c r="C440" s="24" t="s">
        <v>120</v>
      </c>
      <c r="D440" s="24" t="s">
        <v>14</v>
      </c>
      <c r="E440" s="24" t="s">
        <v>178</v>
      </c>
      <c r="F440" s="24" t="s">
        <v>36</v>
      </c>
      <c r="G440" s="24" t="s">
        <v>182</v>
      </c>
      <c r="H440" s="24" t="s">
        <v>178</v>
      </c>
      <c r="I440" s="24" t="s">
        <v>60</v>
      </c>
      <c r="J440" s="27">
        <v>53535</v>
      </c>
    </row>
    <row r="441" spans="1:10" x14ac:dyDescent="0.25">
      <c r="A441" s="23">
        <v>42826</v>
      </c>
      <c r="B441" s="24" t="s">
        <v>104</v>
      </c>
      <c r="C441" s="24" t="s">
        <v>120</v>
      </c>
      <c r="D441" s="24" t="s">
        <v>2</v>
      </c>
      <c r="E441" s="24" t="s">
        <v>181</v>
      </c>
      <c r="F441" s="24" t="s">
        <v>36</v>
      </c>
      <c r="G441" s="24" t="s">
        <v>178</v>
      </c>
      <c r="H441" s="24" t="s">
        <v>178</v>
      </c>
      <c r="I441" s="24" t="s">
        <v>61</v>
      </c>
      <c r="J441" s="27">
        <v>13492786.538796803</v>
      </c>
    </row>
    <row r="442" spans="1:10" x14ac:dyDescent="0.25">
      <c r="A442" s="23">
        <v>42826</v>
      </c>
      <c r="B442" s="24" t="s">
        <v>104</v>
      </c>
      <c r="C442" s="24" t="s">
        <v>120</v>
      </c>
      <c r="D442" s="24" t="s">
        <v>2</v>
      </c>
      <c r="E442" s="24" t="s">
        <v>178</v>
      </c>
      <c r="F442" s="24" t="s">
        <v>16</v>
      </c>
      <c r="G442" s="24" t="s">
        <v>182</v>
      </c>
      <c r="H442" s="24" t="s">
        <v>178</v>
      </c>
      <c r="I442" s="24" t="s">
        <v>62</v>
      </c>
      <c r="J442" s="27">
        <v>1250000</v>
      </c>
    </row>
    <row r="443" spans="1:10" x14ac:dyDescent="0.25">
      <c r="A443" s="23">
        <v>42826</v>
      </c>
      <c r="B443" s="24" t="s">
        <v>104</v>
      </c>
      <c r="C443" s="24" t="s">
        <v>120</v>
      </c>
      <c r="D443" s="24" t="s">
        <v>2</v>
      </c>
      <c r="E443" s="24" t="s">
        <v>178</v>
      </c>
      <c r="F443" s="24" t="s">
        <v>31</v>
      </c>
      <c r="G443" s="24" t="s">
        <v>182</v>
      </c>
      <c r="H443" s="24" t="s">
        <v>178</v>
      </c>
      <c r="I443" s="24" t="s">
        <v>63</v>
      </c>
      <c r="J443" s="27">
        <v>1208707.5</v>
      </c>
    </row>
    <row r="444" spans="1:10" x14ac:dyDescent="0.25">
      <c r="A444" s="23">
        <v>42826</v>
      </c>
      <c r="B444" s="24" t="s">
        <v>104</v>
      </c>
      <c r="C444" s="24" t="s">
        <v>120</v>
      </c>
      <c r="D444" s="24" t="s">
        <v>2</v>
      </c>
      <c r="E444" s="24" t="s">
        <v>178</v>
      </c>
      <c r="F444" s="24" t="s">
        <v>31</v>
      </c>
      <c r="G444" s="24" t="s">
        <v>178</v>
      </c>
      <c r="H444" s="24" t="s">
        <v>37</v>
      </c>
      <c r="I444" s="24" t="s">
        <v>98</v>
      </c>
      <c r="J444" s="27">
        <v>577500</v>
      </c>
    </row>
    <row r="445" spans="1:10" x14ac:dyDescent="0.25">
      <c r="A445" s="23">
        <v>42826</v>
      </c>
      <c r="B445" s="24" t="s">
        <v>104</v>
      </c>
      <c r="C445" s="24" t="s">
        <v>120</v>
      </c>
      <c r="D445" s="24" t="s">
        <v>2</v>
      </c>
      <c r="E445" s="24" t="s">
        <v>178</v>
      </c>
      <c r="F445" s="24" t="s">
        <v>31</v>
      </c>
      <c r="G445" s="24" t="s">
        <v>178</v>
      </c>
      <c r="H445" s="24" t="s">
        <v>38</v>
      </c>
      <c r="I445" s="24" t="s">
        <v>99</v>
      </c>
      <c r="J445" s="27">
        <v>352275</v>
      </c>
    </row>
    <row r="446" spans="1:10" x14ac:dyDescent="0.25">
      <c r="A446" s="23">
        <v>42826</v>
      </c>
      <c r="B446" s="24" t="s">
        <v>104</v>
      </c>
      <c r="C446" s="24" t="s">
        <v>120</v>
      </c>
      <c r="D446" s="24" t="s">
        <v>2</v>
      </c>
      <c r="E446" s="24" t="s">
        <v>178</v>
      </c>
      <c r="F446" s="24" t="s">
        <v>31</v>
      </c>
      <c r="G446" s="24" t="s">
        <v>178</v>
      </c>
      <c r="H446" s="24" t="s">
        <v>39</v>
      </c>
      <c r="I446" s="24" t="s">
        <v>100</v>
      </c>
      <c r="J446" s="27">
        <v>278932.5</v>
      </c>
    </row>
    <row r="447" spans="1:10" x14ac:dyDescent="0.25">
      <c r="A447" s="23">
        <v>42826</v>
      </c>
      <c r="B447" s="24" t="s">
        <v>104</v>
      </c>
      <c r="C447" s="24" t="s">
        <v>120</v>
      </c>
      <c r="D447" s="24" t="s">
        <v>2</v>
      </c>
      <c r="E447" s="24" t="s">
        <v>178</v>
      </c>
      <c r="F447" s="24" t="s">
        <v>28</v>
      </c>
      <c r="G447" s="24" t="s">
        <v>182</v>
      </c>
      <c r="H447" s="24" t="s">
        <v>178</v>
      </c>
      <c r="I447" s="24" t="s">
        <v>64</v>
      </c>
      <c r="J447" s="27">
        <v>9131976.6868569627</v>
      </c>
    </row>
    <row r="448" spans="1:10" x14ac:dyDescent="0.25">
      <c r="A448" s="23">
        <v>42826</v>
      </c>
      <c r="B448" s="24" t="s">
        <v>104</v>
      </c>
      <c r="C448" s="24" t="s">
        <v>120</v>
      </c>
      <c r="D448" s="24" t="s">
        <v>2</v>
      </c>
      <c r="E448" s="24" t="s">
        <v>178</v>
      </c>
      <c r="F448" s="24" t="s">
        <v>28</v>
      </c>
      <c r="G448" s="24" t="s">
        <v>178</v>
      </c>
      <c r="H448" s="24" t="s">
        <v>43</v>
      </c>
      <c r="I448" s="24" t="s">
        <v>101</v>
      </c>
      <c r="J448" s="27">
        <v>5767564.223278081</v>
      </c>
    </row>
    <row r="449" spans="1:10" x14ac:dyDescent="0.25">
      <c r="A449" s="23">
        <v>42826</v>
      </c>
      <c r="B449" s="24" t="s">
        <v>104</v>
      </c>
      <c r="C449" s="24" t="s">
        <v>120</v>
      </c>
      <c r="D449" s="24" t="s">
        <v>2</v>
      </c>
      <c r="E449" s="24" t="s">
        <v>178</v>
      </c>
      <c r="F449" s="24" t="s">
        <v>28</v>
      </c>
      <c r="G449" s="24" t="s">
        <v>178</v>
      </c>
      <c r="H449" s="24" t="s">
        <v>44</v>
      </c>
      <c r="I449" s="24" t="s">
        <v>102</v>
      </c>
      <c r="J449" s="27">
        <v>3364412.4635788808</v>
      </c>
    </row>
    <row r="450" spans="1:10" x14ac:dyDescent="0.25">
      <c r="A450" s="23">
        <v>42826</v>
      </c>
      <c r="B450" s="24" t="s">
        <v>104</v>
      </c>
      <c r="C450" s="24" t="s">
        <v>120</v>
      </c>
      <c r="D450" s="24" t="s">
        <v>2</v>
      </c>
      <c r="E450" s="24" t="s">
        <v>178</v>
      </c>
      <c r="F450" s="24" t="s">
        <v>35</v>
      </c>
      <c r="G450" s="24" t="s">
        <v>182</v>
      </c>
      <c r="H450" s="24" t="s">
        <v>178</v>
      </c>
      <c r="I450" s="24" t="s">
        <v>65</v>
      </c>
      <c r="J450" s="27">
        <v>270000</v>
      </c>
    </row>
    <row r="451" spans="1:10" x14ac:dyDescent="0.25">
      <c r="A451" s="23">
        <v>42826</v>
      </c>
      <c r="B451" s="24" t="s">
        <v>104</v>
      </c>
      <c r="C451" s="24" t="s">
        <v>120</v>
      </c>
      <c r="D451" s="24" t="s">
        <v>2</v>
      </c>
      <c r="E451" s="24" t="s">
        <v>178</v>
      </c>
      <c r="F451" s="24" t="s">
        <v>45</v>
      </c>
      <c r="G451" s="24" t="s">
        <v>182</v>
      </c>
      <c r="H451" s="24" t="s">
        <v>178</v>
      </c>
      <c r="I451" s="24" t="s">
        <v>66</v>
      </c>
      <c r="J451" s="27">
        <v>250000</v>
      </c>
    </row>
    <row r="452" spans="1:10" x14ac:dyDescent="0.25">
      <c r="A452" s="23">
        <v>42826</v>
      </c>
      <c r="B452" s="24" t="s">
        <v>104</v>
      </c>
      <c r="C452" s="24" t="s">
        <v>120</v>
      </c>
      <c r="D452" s="24" t="s">
        <v>2</v>
      </c>
      <c r="E452" s="24" t="s">
        <v>178</v>
      </c>
      <c r="F452" s="24" t="s">
        <v>30</v>
      </c>
      <c r="G452" s="24" t="s">
        <v>182</v>
      </c>
      <c r="H452" s="24" t="s">
        <v>178</v>
      </c>
      <c r="I452" s="24" t="s">
        <v>67</v>
      </c>
      <c r="J452" s="27">
        <v>776000</v>
      </c>
    </row>
    <row r="453" spans="1:10" x14ac:dyDescent="0.25">
      <c r="A453" s="23">
        <v>42826</v>
      </c>
      <c r="B453" s="24" t="s">
        <v>104</v>
      </c>
      <c r="C453" s="24" t="s">
        <v>120</v>
      </c>
      <c r="D453" s="24" t="s">
        <v>2</v>
      </c>
      <c r="E453" s="24" t="s">
        <v>178</v>
      </c>
      <c r="F453" s="24" t="s">
        <v>34</v>
      </c>
      <c r="G453" s="24" t="s">
        <v>182</v>
      </c>
      <c r="H453" s="24" t="s">
        <v>178</v>
      </c>
      <c r="I453" s="24" t="s">
        <v>68</v>
      </c>
      <c r="J453" s="27">
        <v>480630.35193984013</v>
      </c>
    </row>
    <row r="454" spans="1:10" x14ac:dyDescent="0.25">
      <c r="A454" s="23">
        <v>42826</v>
      </c>
      <c r="B454" s="24" t="s">
        <v>104</v>
      </c>
      <c r="C454" s="24" t="s">
        <v>120</v>
      </c>
      <c r="D454" s="24" t="s">
        <v>2</v>
      </c>
      <c r="E454" s="24" t="s">
        <v>178</v>
      </c>
      <c r="F454" s="24" t="s">
        <v>33</v>
      </c>
      <c r="G454" s="24" t="s">
        <v>182</v>
      </c>
      <c r="H454" s="24" t="s">
        <v>178</v>
      </c>
      <c r="I454" s="24" t="s">
        <v>69</v>
      </c>
      <c r="J454" s="27">
        <v>125472</v>
      </c>
    </row>
    <row r="455" spans="1:10" x14ac:dyDescent="0.25">
      <c r="A455" s="23">
        <v>42826</v>
      </c>
      <c r="B455" s="24" t="s">
        <v>104</v>
      </c>
      <c r="C455" s="24" t="s">
        <v>184</v>
      </c>
      <c r="D455" s="24" t="s">
        <v>17</v>
      </c>
      <c r="E455" s="24" t="s">
        <v>181</v>
      </c>
      <c r="F455" s="24" t="s">
        <v>33</v>
      </c>
      <c r="G455" s="24" t="s">
        <v>178</v>
      </c>
      <c r="H455" s="24" t="s">
        <v>178</v>
      </c>
      <c r="I455" s="24" t="s">
        <v>70</v>
      </c>
      <c r="J455" s="27">
        <v>2387449.0490472</v>
      </c>
    </row>
    <row r="456" spans="1:10" x14ac:dyDescent="0.25">
      <c r="A456" s="23">
        <v>42826</v>
      </c>
      <c r="B456" s="24" t="s">
        <v>104</v>
      </c>
      <c r="C456" s="24" t="s">
        <v>121</v>
      </c>
      <c r="D456" s="24" t="s">
        <v>5</v>
      </c>
      <c r="E456" s="24" t="s">
        <v>181</v>
      </c>
      <c r="F456" s="24" t="s">
        <v>33</v>
      </c>
      <c r="G456" s="24" t="s">
        <v>178</v>
      </c>
      <c r="H456" s="24" t="s">
        <v>178</v>
      </c>
      <c r="I456" s="24" t="s">
        <v>71</v>
      </c>
      <c r="J456" s="27">
        <v>3884</v>
      </c>
    </row>
    <row r="457" spans="1:10" x14ac:dyDescent="0.25">
      <c r="A457" s="23">
        <v>42826</v>
      </c>
      <c r="B457" s="24" t="s">
        <v>104</v>
      </c>
      <c r="C457" s="24" t="s">
        <v>121</v>
      </c>
      <c r="D457" s="24" t="s">
        <v>5</v>
      </c>
      <c r="E457" s="24" t="s">
        <v>178</v>
      </c>
      <c r="F457" s="24" t="s">
        <v>3</v>
      </c>
      <c r="G457" s="24" t="s">
        <v>182</v>
      </c>
      <c r="H457" s="24" t="s">
        <v>178</v>
      </c>
      <c r="I457" s="24" t="s">
        <v>72</v>
      </c>
      <c r="J457" s="27">
        <v>3884</v>
      </c>
    </row>
    <row r="458" spans="1:10" x14ac:dyDescent="0.25">
      <c r="A458" s="23">
        <v>42826</v>
      </c>
      <c r="B458" s="24" t="s">
        <v>104</v>
      </c>
      <c r="C458" s="24" t="s">
        <v>122</v>
      </c>
      <c r="D458" s="24" t="s">
        <v>6</v>
      </c>
      <c r="E458" s="24" t="s">
        <v>181</v>
      </c>
      <c r="F458" s="24" t="s">
        <v>27</v>
      </c>
      <c r="G458" s="24" t="s">
        <v>178</v>
      </c>
      <c r="H458" s="24" t="s">
        <v>178</v>
      </c>
      <c r="I458" s="24" t="s">
        <v>74</v>
      </c>
      <c r="J458" s="27">
        <v>1995236</v>
      </c>
    </row>
    <row r="459" spans="1:10" x14ac:dyDescent="0.25">
      <c r="A459" s="23">
        <v>42826</v>
      </c>
      <c r="B459" s="24" t="s">
        <v>104</v>
      </c>
      <c r="C459" s="24" t="s">
        <v>122</v>
      </c>
      <c r="D459" s="24" t="s">
        <v>6</v>
      </c>
      <c r="E459" s="24" t="s">
        <v>178</v>
      </c>
      <c r="F459" s="24" t="s">
        <v>4</v>
      </c>
      <c r="G459" s="24" t="s">
        <v>182</v>
      </c>
      <c r="H459" s="24" t="s">
        <v>178</v>
      </c>
      <c r="I459" s="24" t="s">
        <v>75</v>
      </c>
      <c r="J459" s="27">
        <v>1995236</v>
      </c>
    </row>
    <row r="460" spans="1:10" x14ac:dyDescent="0.25">
      <c r="A460" s="23">
        <v>42826</v>
      </c>
      <c r="B460" s="24" t="s">
        <v>104</v>
      </c>
      <c r="C460" s="24" t="s">
        <v>185</v>
      </c>
      <c r="D460" s="24" t="s">
        <v>7</v>
      </c>
      <c r="E460" s="24" t="s">
        <v>181</v>
      </c>
      <c r="F460" s="24" t="s">
        <v>18</v>
      </c>
      <c r="G460" s="24" t="s">
        <v>178</v>
      </c>
      <c r="H460" s="24" t="s">
        <v>178</v>
      </c>
      <c r="I460" s="24" t="s">
        <v>77</v>
      </c>
      <c r="J460" s="27">
        <v>396097.04904720001</v>
      </c>
    </row>
    <row r="461" spans="1:10" x14ac:dyDescent="0.25">
      <c r="A461" s="23">
        <v>42826</v>
      </c>
      <c r="B461" s="24" t="s">
        <v>104</v>
      </c>
      <c r="C461" s="24" t="s">
        <v>123</v>
      </c>
      <c r="D461" s="24" t="s">
        <v>10</v>
      </c>
      <c r="E461" s="24" t="s">
        <v>181</v>
      </c>
      <c r="F461" s="24" t="s">
        <v>18</v>
      </c>
      <c r="G461" s="24" t="s">
        <v>178</v>
      </c>
      <c r="H461" s="24" t="s">
        <v>178</v>
      </c>
      <c r="I461" s="24" t="s">
        <v>11</v>
      </c>
      <c r="J461" s="27">
        <v>79219.409809440011</v>
      </c>
    </row>
    <row r="462" spans="1:10" x14ac:dyDescent="0.25">
      <c r="A462" s="23">
        <v>42826</v>
      </c>
      <c r="B462" s="24" t="s">
        <v>104</v>
      </c>
      <c r="C462" s="24" t="s">
        <v>186</v>
      </c>
      <c r="D462" s="24" t="s">
        <v>8</v>
      </c>
      <c r="E462" s="24" t="s">
        <v>181</v>
      </c>
      <c r="F462" s="24" t="s">
        <v>18</v>
      </c>
      <c r="G462" s="24" t="s">
        <v>178</v>
      </c>
      <c r="H462" s="24" t="s">
        <v>178</v>
      </c>
      <c r="I462" s="24" t="s">
        <v>12</v>
      </c>
      <c r="J462" s="27">
        <v>316877.63923775998</v>
      </c>
    </row>
    <row r="463" spans="1:10" x14ac:dyDescent="0.25">
      <c r="A463" s="23">
        <v>42856</v>
      </c>
      <c r="B463" s="24" t="s">
        <v>103</v>
      </c>
      <c r="C463" s="24" t="s">
        <v>118</v>
      </c>
      <c r="D463" s="24" t="s">
        <v>0</v>
      </c>
      <c r="E463" s="24" t="s">
        <v>181</v>
      </c>
      <c r="F463" s="24" t="s">
        <v>25</v>
      </c>
      <c r="G463" s="24" t="s">
        <v>178</v>
      </c>
      <c r="H463" s="24" t="s">
        <v>178</v>
      </c>
      <c r="I463" s="24" t="s">
        <v>129</v>
      </c>
      <c r="J463" s="27">
        <v>53803810.37115217</v>
      </c>
    </row>
    <row r="464" spans="1:10" x14ac:dyDescent="0.25">
      <c r="A464" s="23">
        <v>42856</v>
      </c>
      <c r="B464" s="24" t="s">
        <v>103</v>
      </c>
      <c r="C464" s="24" t="s">
        <v>118</v>
      </c>
      <c r="D464" s="24" t="s">
        <v>0</v>
      </c>
      <c r="E464" s="24" t="s">
        <v>178</v>
      </c>
      <c r="F464" s="24" t="s">
        <v>19</v>
      </c>
      <c r="G464" s="24" t="s">
        <v>182</v>
      </c>
      <c r="H464" s="24" t="s">
        <v>178</v>
      </c>
      <c r="I464" s="24" t="s">
        <v>47</v>
      </c>
      <c r="J464" s="27">
        <v>53046817.942140013</v>
      </c>
    </row>
    <row r="465" spans="1:10" x14ac:dyDescent="0.25">
      <c r="A465" s="23">
        <v>42856</v>
      </c>
      <c r="B465" s="24" t="s">
        <v>103</v>
      </c>
      <c r="C465" s="24" t="s">
        <v>118</v>
      </c>
      <c r="D465" s="24" t="s">
        <v>0</v>
      </c>
      <c r="E465" s="24" t="s">
        <v>178</v>
      </c>
      <c r="F465" s="24" t="s">
        <v>19</v>
      </c>
      <c r="G465" s="24" t="s">
        <v>178</v>
      </c>
      <c r="H465" s="24" t="s">
        <v>21</v>
      </c>
      <c r="I465" s="24" t="s">
        <v>78</v>
      </c>
      <c r="J465" s="27">
        <v>20071768.951080006</v>
      </c>
    </row>
    <row r="466" spans="1:10" x14ac:dyDescent="0.25">
      <c r="A466" s="23">
        <v>42856</v>
      </c>
      <c r="B466" s="24" t="s">
        <v>103</v>
      </c>
      <c r="C466" s="24" t="s">
        <v>118</v>
      </c>
      <c r="D466" s="24" t="s">
        <v>0</v>
      </c>
      <c r="E466" s="24" t="s">
        <v>178</v>
      </c>
      <c r="F466" s="24" t="s">
        <v>19</v>
      </c>
      <c r="G466" s="24" t="s">
        <v>178</v>
      </c>
      <c r="H466" s="24" t="s">
        <v>22</v>
      </c>
      <c r="I466" s="24" t="s">
        <v>79</v>
      </c>
      <c r="J466" s="27">
        <v>21505466.733300004</v>
      </c>
    </row>
    <row r="467" spans="1:10" x14ac:dyDescent="0.25">
      <c r="A467" s="23">
        <v>42856</v>
      </c>
      <c r="B467" s="24" t="s">
        <v>103</v>
      </c>
      <c r="C467" s="24" t="s">
        <v>118</v>
      </c>
      <c r="D467" s="24" t="s">
        <v>0</v>
      </c>
      <c r="E467" s="24" t="s">
        <v>178</v>
      </c>
      <c r="F467" s="24" t="s">
        <v>19</v>
      </c>
      <c r="G467" s="24" t="s">
        <v>178</v>
      </c>
      <c r="H467" s="24" t="s">
        <v>20</v>
      </c>
      <c r="I467" s="24" t="s">
        <v>80</v>
      </c>
      <c r="J467" s="27">
        <v>11469582.257760003</v>
      </c>
    </row>
    <row r="468" spans="1:10" x14ac:dyDescent="0.25">
      <c r="A468" s="23">
        <v>42856</v>
      </c>
      <c r="B468" s="24" t="s">
        <v>103</v>
      </c>
      <c r="C468" s="24" t="s">
        <v>118</v>
      </c>
      <c r="D468" s="24" t="s">
        <v>0</v>
      </c>
      <c r="E468" s="24" t="s">
        <v>178</v>
      </c>
      <c r="F468" s="24" t="s">
        <v>23</v>
      </c>
      <c r="G468" s="24" t="s">
        <v>182</v>
      </c>
      <c r="H468" s="24" t="s">
        <v>178</v>
      </c>
      <c r="I468" s="24" t="s">
        <v>48</v>
      </c>
      <c r="J468" s="27">
        <v>756992.42901216005</v>
      </c>
    </row>
    <row r="469" spans="1:10" x14ac:dyDescent="0.25">
      <c r="A469" s="23">
        <v>42856</v>
      </c>
      <c r="B469" s="24" t="s">
        <v>103</v>
      </c>
      <c r="C469" s="24" t="s">
        <v>118</v>
      </c>
      <c r="D469" s="24" t="s">
        <v>0</v>
      </c>
      <c r="E469" s="24" t="s">
        <v>178</v>
      </c>
      <c r="F469" s="24" t="s">
        <v>23</v>
      </c>
      <c r="G469" s="24" t="s">
        <v>178</v>
      </c>
      <c r="H469" s="24" t="s">
        <v>201</v>
      </c>
      <c r="I469" s="24" t="s">
        <v>81</v>
      </c>
      <c r="J469" s="27">
        <v>662368.37538564007</v>
      </c>
    </row>
    <row r="470" spans="1:10" x14ac:dyDescent="0.25">
      <c r="A470" s="23">
        <v>42856</v>
      </c>
      <c r="B470" s="24" t="s">
        <v>103</v>
      </c>
      <c r="C470" s="24" t="s">
        <v>118</v>
      </c>
      <c r="D470" s="24" t="s">
        <v>0</v>
      </c>
      <c r="E470" s="24" t="s">
        <v>178</v>
      </c>
      <c r="F470" s="24" t="s">
        <v>23</v>
      </c>
      <c r="G470" s="24" t="s">
        <v>178</v>
      </c>
      <c r="H470" s="24" t="s">
        <v>202</v>
      </c>
      <c r="I470" s="24" t="s">
        <v>82</v>
      </c>
      <c r="J470" s="27">
        <v>94624.053626520021</v>
      </c>
    </row>
    <row r="471" spans="1:10" x14ac:dyDescent="0.25">
      <c r="A471" s="23">
        <v>42856</v>
      </c>
      <c r="B471" s="24" t="s">
        <v>103</v>
      </c>
      <c r="C471" s="24" t="s">
        <v>119</v>
      </c>
      <c r="D471" s="24" t="s">
        <v>1</v>
      </c>
      <c r="E471" s="24" t="s">
        <v>181</v>
      </c>
      <c r="F471" s="24" t="s">
        <v>23</v>
      </c>
      <c r="G471" s="24" t="s">
        <v>178</v>
      </c>
      <c r="H471" s="24" t="s">
        <v>178</v>
      </c>
      <c r="I471" s="24" t="s">
        <v>49</v>
      </c>
      <c r="J471" s="27">
        <v>33737257.624307826</v>
      </c>
    </row>
    <row r="472" spans="1:10" x14ac:dyDescent="0.25">
      <c r="A472" s="23">
        <v>42856</v>
      </c>
      <c r="B472" s="24" t="s">
        <v>103</v>
      </c>
      <c r="C472" s="24" t="s">
        <v>119</v>
      </c>
      <c r="D472" s="24" t="s">
        <v>1</v>
      </c>
      <c r="E472" s="24" t="s">
        <v>178</v>
      </c>
      <c r="F472" s="24" t="s">
        <v>19</v>
      </c>
      <c r="G472" s="24" t="s">
        <v>182</v>
      </c>
      <c r="H472" s="24" t="s">
        <v>178</v>
      </c>
      <c r="I472" s="24" t="s">
        <v>50</v>
      </c>
      <c r="J472" s="27">
        <v>33333473.436615009</v>
      </c>
    </row>
    <row r="473" spans="1:10" x14ac:dyDescent="0.25">
      <c r="A473" s="23">
        <v>42856</v>
      </c>
      <c r="B473" s="24" t="s">
        <v>103</v>
      </c>
      <c r="C473" s="24" t="s">
        <v>119</v>
      </c>
      <c r="D473" s="24" t="s">
        <v>1</v>
      </c>
      <c r="E473" s="24" t="s">
        <v>178</v>
      </c>
      <c r="F473" s="24" t="s">
        <v>19</v>
      </c>
      <c r="G473" s="24" t="s">
        <v>178</v>
      </c>
      <c r="H473" s="24" t="s">
        <v>21</v>
      </c>
      <c r="I473" s="24" t="s">
        <v>83</v>
      </c>
      <c r="J473" s="27">
        <v>13046649.818202004</v>
      </c>
    </row>
    <row r="474" spans="1:10" x14ac:dyDescent="0.25">
      <c r="A474" s="23">
        <v>42856</v>
      </c>
      <c r="B474" s="24" t="s">
        <v>103</v>
      </c>
      <c r="C474" s="24" t="s">
        <v>119</v>
      </c>
      <c r="D474" s="24" t="s">
        <v>1</v>
      </c>
      <c r="E474" s="24" t="s">
        <v>178</v>
      </c>
      <c r="F474" s="24" t="s">
        <v>19</v>
      </c>
      <c r="G474" s="24" t="s">
        <v>178</v>
      </c>
      <c r="H474" s="24" t="s">
        <v>22</v>
      </c>
      <c r="I474" s="24" t="s">
        <v>84</v>
      </c>
      <c r="J474" s="27">
        <v>13978553.376645003</v>
      </c>
    </row>
    <row r="475" spans="1:10" x14ac:dyDescent="0.25">
      <c r="A475" s="23">
        <v>42856</v>
      </c>
      <c r="B475" s="24" t="s">
        <v>103</v>
      </c>
      <c r="C475" s="24" t="s">
        <v>119</v>
      </c>
      <c r="D475" s="24" t="s">
        <v>1</v>
      </c>
      <c r="E475" s="24" t="s">
        <v>178</v>
      </c>
      <c r="F475" s="24" t="s">
        <v>19</v>
      </c>
      <c r="G475" s="24" t="s">
        <v>178</v>
      </c>
      <c r="H475" s="24" t="s">
        <v>20</v>
      </c>
      <c r="I475" s="24" t="s">
        <v>85</v>
      </c>
      <c r="J475" s="27">
        <v>6308270.2417680025</v>
      </c>
    </row>
    <row r="476" spans="1:10" x14ac:dyDescent="0.25">
      <c r="A476" s="23">
        <v>42856</v>
      </c>
      <c r="B476" s="24" t="s">
        <v>103</v>
      </c>
      <c r="C476" s="24" t="s">
        <v>119</v>
      </c>
      <c r="D476" s="24" t="s">
        <v>1</v>
      </c>
      <c r="E476" s="24" t="s">
        <v>178</v>
      </c>
      <c r="F476" s="24" t="s">
        <v>23</v>
      </c>
      <c r="G476" s="24" t="s">
        <v>182</v>
      </c>
      <c r="H476" s="24" t="s">
        <v>178</v>
      </c>
      <c r="I476" s="24" t="s">
        <v>51</v>
      </c>
      <c r="J476" s="27">
        <v>403784.18769282004</v>
      </c>
    </row>
    <row r="477" spans="1:10" x14ac:dyDescent="0.25">
      <c r="A477" s="23">
        <v>42856</v>
      </c>
      <c r="B477" s="24" t="s">
        <v>103</v>
      </c>
      <c r="C477" s="24" t="s">
        <v>119</v>
      </c>
      <c r="D477" s="24" t="s">
        <v>1</v>
      </c>
      <c r="E477" s="24" t="s">
        <v>178</v>
      </c>
      <c r="F477" s="24" t="s">
        <v>23</v>
      </c>
      <c r="G477" s="24" t="s">
        <v>178</v>
      </c>
      <c r="H477" s="24" t="s">
        <v>201</v>
      </c>
      <c r="I477" s="24" t="s">
        <v>86</v>
      </c>
      <c r="J477" s="27">
        <v>331184.18769282004</v>
      </c>
    </row>
    <row r="478" spans="1:10" x14ac:dyDescent="0.25">
      <c r="A478" s="23">
        <v>42856</v>
      </c>
      <c r="B478" s="24" t="s">
        <v>103</v>
      </c>
      <c r="C478" s="24" t="s">
        <v>119</v>
      </c>
      <c r="D478" s="24" t="s">
        <v>1</v>
      </c>
      <c r="E478" s="24" t="s">
        <v>178</v>
      </c>
      <c r="F478" s="24" t="s">
        <v>23</v>
      </c>
      <c r="G478" s="24" t="s">
        <v>178</v>
      </c>
      <c r="H478" s="24" t="s">
        <v>202</v>
      </c>
      <c r="I478" s="24" t="s">
        <v>87</v>
      </c>
      <c r="J478" s="27">
        <v>72600.000000000015</v>
      </c>
    </row>
    <row r="479" spans="1:10" x14ac:dyDescent="0.25">
      <c r="A479" s="23">
        <v>42856</v>
      </c>
      <c r="B479" s="24" t="s">
        <v>103</v>
      </c>
      <c r="C479" s="24" t="s">
        <v>183</v>
      </c>
      <c r="D479" s="24" t="s">
        <v>208</v>
      </c>
      <c r="E479" s="24" t="s">
        <v>181</v>
      </c>
      <c r="F479" s="24" t="s">
        <v>23</v>
      </c>
      <c r="G479" s="24" t="s">
        <v>178</v>
      </c>
      <c r="H479" s="24" t="s">
        <v>178</v>
      </c>
      <c r="I479" s="24" t="s">
        <v>52</v>
      </c>
      <c r="J479" s="27">
        <v>20066552.746844344</v>
      </c>
    </row>
    <row r="480" spans="1:10" x14ac:dyDescent="0.25">
      <c r="A480" s="23">
        <v>42856</v>
      </c>
      <c r="B480" s="24" t="s">
        <v>103</v>
      </c>
      <c r="C480" s="24" t="s">
        <v>183</v>
      </c>
      <c r="D480" s="24" t="s">
        <v>208</v>
      </c>
      <c r="E480" s="24" t="s">
        <v>178</v>
      </c>
      <c r="F480" s="24" t="s">
        <v>19</v>
      </c>
      <c r="G480" s="24" t="s">
        <v>182</v>
      </c>
      <c r="H480" s="24" t="s">
        <v>178</v>
      </c>
      <c r="I480" s="24" t="s">
        <v>53</v>
      </c>
      <c r="J480" s="27">
        <v>19713344.505525004</v>
      </c>
    </row>
    <row r="481" spans="1:10" x14ac:dyDescent="0.25">
      <c r="A481" s="23">
        <v>42856</v>
      </c>
      <c r="B481" s="24" t="s">
        <v>103</v>
      </c>
      <c r="C481" s="24" t="s">
        <v>183</v>
      </c>
      <c r="D481" s="24" t="s">
        <v>208</v>
      </c>
      <c r="E481" s="24" t="s">
        <v>178</v>
      </c>
      <c r="F481" s="24" t="s">
        <v>19</v>
      </c>
      <c r="G481" s="24" t="s">
        <v>178</v>
      </c>
      <c r="H481" s="24" t="s">
        <v>21</v>
      </c>
      <c r="I481" s="24" t="s">
        <v>88</v>
      </c>
      <c r="J481" s="27">
        <v>7025119.1328780018</v>
      </c>
    </row>
    <row r="482" spans="1:10" x14ac:dyDescent="0.25">
      <c r="A482" s="23">
        <v>42856</v>
      </c>
      <c r="B482" s="24" t="s">
        <v>103</v>
      </c>
      <c r="C482" s="24" t="s">
        <v>183</v>
      </c>
      <c r="D482" s="24" t="s">
        <v>208</v>
      </c>
      <c r="E482" s="24" t="s">
        <v>178</v>
      </c>
      <c r="F482" s="24" t="s">
        <v>19</v>
      </c>
      <c r="G482" s="24" t="s">
        <v>178</v>
      </c>
      <c r="H482" s="24" t="s">
        <v>22</v>
      </c>
      <c r="I482" s="24" t="s">
        <v>89</v>
      </c>
      <c r="J482" s="27">
        <v>7526913.3566550016</v>
      </c>
    </row>
    <row r="483" spans="1:10" x14ac:dyDescent="0.25">
      <c r="A483" s="23">
        <v>42856</v>
      </c>
      <c r="B483" s="24" t="s">
        <v>103</v>
      </c>
      <c r="C483" s="24" t="s">
        <v>183</v>
      </c>
      <c r="D483" s="24" t="s">
        <v>208</v>
      </c>
      <c r="E483" s="24" t="s">
        <v>178</v>
      </c>
      <c r="F483" s="24" t="s">
        <v>19</v>
      </c>
      <c r="G483" s="24" t="s">
        <v>178</v>
      </c>
      <c r="H483" s="24" t="s">
        <v>20</v>
      </c>
      <c r="I483" s="24" t="s">
        <v>90</v>
      </c>
      <c r="J483" s="27">
        <v>5161312.0159920007</v>
      </c>
    </row>
    <row r="484" spans="1:10" x14ac:dyDescent="0.25">
      <c r="A484" s="23">
        <v>42856</v>
      </c>
      <c r="B484" s="24" t="s">
        <v>103</v>
      </c>
      <c r="C484" s="24" t="s">
        <v>183</v>
      </c>
      <c r="D484" s="24" t="s">
        <v>208</v>
      </c>
      <c r="E484" s="24" t="s">
        <v>178</v>
      </c>
      <c r="F484" s="24" t="s">
        <v>23</v>
      </c>
      <c r="G484" s="24" t="s">
        <v>182</v>
      </c>
      <c r="H484" s="24" t="s">
        <v>178</v>
      </c>
      <c r="I484" s="24" t="s">
        <v>54</v>
      </c>
      <c r="J484" s="27">
        <v>353208.24131934001</v>
      </c>
    </row>
    <row r="485" spans="1:10" x14ac:dyDescent="0.25">
      <c r="A485" s="23">
        <v>42856</v>
      </c>
      <c r="B485" s="24" t="s">
        <v>103</v>
      </c>
      <c r="C485" s="24" t="s">
        <v>183</v>
      </c>
      <c r="D485" s="24" t="s">
        <v>208</v>
      </c>
      <c r="E485" s="24" t="s">
        <v>178</v>
      </c>
      <c r="F485" s="24" t="s">
        <v>23</v>
      </c>
      <c r="G485" s="24" t="s">
        <v>178</v>
      </c>
      <c r="H485" s="24" t="s">
        <v>201</v>
      </c>
      <c r="I485" s="24" t="s">
        <v>92</v>
      </c>
      <c r="J485" s="27">
        <v>331184.18769282004</v>
      </c>
    </row>
    <row r="486" spans="1:10" x14ac:dyDescent="0.25">
      <c r="A486" s="23">
        <v>42856</v>
      </c>
      <c r="B486" s="24" t="s">
        <v>103</v>
      </c>
      <c r="C486" s="24" t="s">
        <v>183</v>
      </c>
      <c r="D486" s="24" t="s">
        <v>208</v>
      </c>
      <c r="E486" s="24" t="s">
        <v>178</v>
      </c>
      <c r="F486" s="24" t="s">
        <v>23</v>
      </c>
      <c r="G486" s="24" t="s">
        <v>178</v>
      </c>
      <c r="H486" s="24" t="s">
        <v>202</v>
      </c>
      <c r="I486" s="24" t="s">
        <v>91</v>
      </c>
      <c r="J486" s="27">
        <v>22024.053626520006</v>
      </c>
    </row>
    <row r="487" spans="1:10" x14ac:dyDescent="0.25">
      <c r="A487" s="23">
        <v>42856</v>
      </c>
      <c r="B487" s="24" t="s">
        <v>103</v>
      </c>
      <c r="C487" s="24" t="s">
        <v>120</v>
      </c>
      <c r="D487" s="24" t="s">
        <v>14</v>
      </c>
      <c r="E487" s="24" t="s">
        <v>181</v>
      </c>
      <c r="F487" s="24" t="s">
        <v>23</v>
      </c>
      <c r="G487" s="24" t="s">
        <v>178</v>
      </c>
      <c r="H487" s="24" t="s">
        <v>178</v>
      </c>
      <c r="I487" s="24" t="s">
        <v>55</v>
      </c>
      <c r="J487" s="27">
        <v>775532</v>
      </c>
    </row>
    <row r="488" spans="1:10" x14ac:dyDescent="0.25">
      <c r="A488" s="23">
        <v>42856</v>
      </c>
      <c r="B488" s="24" t="s">
        <v>103</v>
      </c>
      <c r="C488" s="24" t="s">
        <v>120</v>
      </c>
      <c r="D488" s="24" t="s">
        <v>14</v>
      </c>
      <c r="E488" s="24" t="s">
        <v>178</v>
      </c>
      <c r="F488" s="24" t="s">
        <v>203</v>
      </c>
      <c r="G488" s="24" t="s">
        <v>182</v>
      </c>
      <c r="H488" s="24" t="s">
        <v>178</v>
      </c>
      <c r="I488" s="24" t="s">
        <v>56</v>
      </c>
      <c r="J488" s="27">
        <v>150000</v>
      </c>
    </row>
    <row r="489" spans="1:10" x14ac:dyDescent="0.25">
      <c r="A489" s="23">
        <v>42856</v>
      </c>
      <c r="B489" s="24" t="s">
        <v>103</v>
      </c>
      <c r="C489" s="24" t="s">
        <v>120</v>
      </c>
      <c r="D489" s="24" t="s">
        <v>14</v>
      </c>
      <c r="E489" s="24" t="s">
        <v>178</v>
      </c>
      <c r="F489" s="24" t="s">
        <v>32</v>
      </c>
      <c r="G489" s="24" t="s">
        <v>182</v>
      </c>
      <c r="H489" s="24" t="s">
        <v>178</v>
      </c>
      <c r="I489" s="24" t="s">
        <v>57</v>
      </c>
      <c r="J489" s="27">
        <v>457600</v>
      </c>
    </row>
    <row r="490" spans="1:10" x14ac:dyDescent="0.25">
      <c r="A490" s="23">
        <v>42856</v>
      </c>
      <c r="B490" s="24" t="s">
        <v>103</v>
      </c>
      <c r="C490" s="24" t="s">
        <v>120</v>
      </c>
      <c r="D490" s="24" t="s">
        <v>14</v>
      </c>
      <c r="E490" s="24" t="s">
        <v>178</v>
      </c>
      <c r="F490" s="24" t="s">
        <v>32</v>
      </c>
      <c r="G490" s="24" t="s">
        <v>178</v>
      </c>
      <c r="H490" s="24" t="s">
        <v>37</v>
      </c>
      <c r="I490" s="24" t="s">
        <v>93</v>
      </c>
      <c r="J490" s="27">
        <v>320000</v>
      </c>
    </row>
    <row r="491" spans="1:10" x14ac:dyDescent="0.25">
      <c r="A491" s="23">
        <v>42856</v>
      </c>
      <c r="B491" s="24" t="s">
        <v>103</v>
      </c>
      <c r="C491" s="24" t="s">
        <v>120</v>
      </c>
      <c r="D491" s="24" t="s">
        <v>14</v>
      </c>
      <c r="E491" s="24" t="s">
        <v>178</v>
      </c>
      <c r="F491" s="24" t="s">
        <v>32</v>
      </c>
      <c r="G491" s="24" t="s">
        <v>178</v>
      </c>
      <c r="H491" s="24" t="s">
        <v>38</v>
      </c>
      <c r="I491" s="24" t="s">
        <v>94</v>
      </c>
      <c r="J491" s="27">
        <v>32000</v>
      </c>
    </row>
    <row r="492" spans="1:10" x14ac:dyDescent="0.25">
      <c r="A492" s="23">
        <v>42856</v>
      </c>
      <c r="B492" s="24" t="s">
        <v>103</v>
      </c>
      <c r="C492" s="24" t="s">
        <v>120</v>
      </c>
      <c r="D492" s="24" t="s">
        <v>14</v>
      </c>
      <c r="E492" s="24" t="s">
        <v>178</v>
      </c>
      <c r="F492" s="24" t="s">
        <v>32</v>
      </c>
      <c r="G492" s="24" t="s">
        <v>178</v>
      </c>
      <c r="H492" s="24" t="s">
        <v>39</v>
      </c>
      <c r="I492" s="24" t="s">
        <v>94</v>
      </c>
      <c r="J492" s="27">
        <v>105600</v>
      </c>
    </row>
    <row r="493" spans="1:10" x14ac:dyDescent="0.25">
      <c r="A493" s="23">
        <v>42856</v>
      </c>
      <c r="B493" s="24" t="s">
        <v>103</v>
      </c>
      <c r="C493" s="24" t="s">
        <v>120</v>
      </c>
      <c r="D493" s="24" t="s">
        <v>14</v>
      </c>
      <c r="E493" s="24" t="s">
        <v>178</v>
      </c>
      <c r="F493" s="24" t="s">
        <v>15</v>
      </c>
      <c r="G493" s="24" t="s">
        <v>182</v>
      </c>
      <c r="H493" s="24" t="s">
        <v>178</v>
      </c>
      <c r="I493" s="24" t="s">
        <v>58</v>
      </c>
      <c r="J493" s="27">
        <v>116155</v>
      </c>
    </row>
    <row r="494" spans="1:10" x14ac:dyDescent="0.25">
      <c r="A494" s="23">
        <v>42856</v>
      </c>
      <c r="B494" s="24" t="s">
        <v>103</v>
      </c>
      <c r="C494" s="24" t="s">
        <v>120</v>
      </c>
      <c r="D494" s="24" t="s">
        <v>14</v>
      </c>
      <c r="E494" s="24" t="s">
        <v>178</v>
      </c>
      <c r="F494" s="24" t="s">
        <v>15</v>
      </c>
      <c r="G494" s="24" t="s">
        <v>178</v>
      </c>
      <c r="H494" s="24" t="s">
        <v>40</v>
      </c>
      <c r="I494" s="24" t="s">
        <v>95</v>
      </c>
      <c r="J494" s="27">
        <v>50000</v>
      </c>
    </row>
    <row r="495" spans="1:10" x14ac:dyDescent="0.25">
      <c r="A495" s="23">
        <v>42856</v>
      </c>
      <c r="B495" s="24" t="s">
        <v>103</v>
      </c>
      <c r="C495" s="24" t="s">
        <v>120</v>
      </c>
      <c r="D495" s="24" t="s">
        <v>14</v>
      </c>
      <c r="E495" s="24" t="s">
        <v>178</v>
      </c>
      <c r="F495" s="24" t="s">
        <v>15</v>
      </c>
      <c r="G495" s="24" t="s">
        <v>178</v>
      </c>
      <c r="H495" s="24" t="s">
        <v>41</v>
      </c>
      <c r="I495" s="24" t="s">
        <v>96</v>
      </c>
      <c r="J495" s="27">
        <v>44184</v>
      </c>
    </row>
    <row r="496" spans="1:10" x14ac:dyDescent="0.25">
      <c r="A496" s="23">
        <v>42856</v>
      </c>
      <c r="B496" s="24" t="s">
        <v>103</v>
      </c>
      <c r="C496" s="24" t="s">
        <v>120</v>
      </c>
      <c r="D496" s="24" t="s">
        <v>14</v>
      </c>
      <c r="E496" s="24" t="s">
        <v>178</v>
      </c>
      <c r="F496" s="24" t="s">
        <v>15</v>
      </c>
      <c r="G496" s="24" t="s">
        <v>178</v>
      </c>
      <c r="H496" s="24" t="s">
        <v>42</v>
      </c>
      <c r="I496" s="24" t="s">
        <v>97</v>
      </c>
      <c r="J496" s="27">
        <v>21971</v>
      </c>
    </row>
    <row r="497" spans="1:10" x14ac:dyDescent="0.25">
      <c r="A497" s="23">
        <v>42856</v>
      </c>
      <c r="B497" s="24" t="s">
        <v>103</v>
      </c>
      <c r="C497" s="24" t="s">
        <v>120</v>
      </c>
      <c r="D497" s="24" t="s">
        <v>14</v>
      </c>
      <c r="E497" s="24" t="s">
        <v>178</v>
      </c>
      <c r="F497" s="24" t="s">
        <v>29</v>
      </c>
      <c r="G497" s="24" t="s">
        <v>182</v>
      </c>
      <c r="H497" s="24" t="s">
        <v>178</v>
      </c>
      <c r="I497" s="24" t="s">
        <v>59</v>
      </c>
      <c r="J497" s="27">
        <v>5935</v>
      </c>
    </row>
    <row r="498" spans="1:10" x14ac:dyDescent="0.25">
      <c r="A498" s="23">
        <v>42856</v>
      </c>
      <c r="B498" s="24" t="s">
        <v>103</v>
      </c>
      <c r="C498" s="24" t="s">
        <v>120</v>
      </c>
      <c r="D498" s="24" t="s">
        <v>14</v>
      </c>
      <c r="E498" s="24" t="s">
        <v>178</v>
      </c>
      <c r="F498" s="24" t="s">
        <v>36</v>
      </c>
      <c r="G498" s="24" t="s">
        <v>182</v>
      </c>
      <c r="H498" s="24" t="s">
        <v>178</v>
      </c>
      <c r="I498" s="24" t="s">
        <v>60</v>
      </c>
      <c r="J498" s="27">
        <v>45842</v>
      </c>
    </row>
    <row r="499" spans="1:10" x14ac:dyDescent="0.25">
      <c r="A499" s="23">
        <v>42856</v>
      </c>
      <c r="B499" s="24" t="s">
        <v>103</v>
      </c>
      <c r="C499" s="24" t="s">
        <v>120</v>
      </c>
      <c r="D499" s="24" t="s">
        <v>2</v>
      </c>
      <c r="E499" s="24" t="s">
        <v>181</v>
      </c>
      <c r="F499" s="24" t="s">
        <v>36</v>
      </c>
      <c r="G499" s="24" t="s">
        <v>178</v>
      </c>
      <c r="H499" s="24" t="s">
        <v>178</v>
      </c>
      <c r="I499" s="24" t="s">
        <v>61</v>
      </c>
      <c r="J499" s="27">
        <v>14283227.552970255</v>
      </c>
    </row>
    <row r="500" spans="1:10" x14ac:dyDescent="0.25">
      <c r="A500" s="23">
        <v>42856</v>
      </c>
      <c r="B500" s="24" t="s">
        <v>103</v>
      </c>
      <c r="C500" s="24" t="s">
        <v>120</v>
      </c>
      <c r="D500" s="24" t="s">
        <v>2</v>
      </c>
      <c r="E500" s="24" t="s">
        <v>178</v>
      </c>
      <c r="F500" s="24" t="s">
        <v>16</v>
      </c>
      <c r="G500" s="24" t="s">
        <v>182</v>
      </c>
      <c r="H500" s="24" t="s">
        <v>178</v>
      </c>
      <c r="I500" s="24" t="s">
        <v>62</v>
      </c>
      <c r="J500" s="27">
        <v>1250000</v>
      </c>
    </row>
    <row r="501" spans="1:10" x14ac:dyDescent="0.25">
      <c r="A501" s="23">
        <v>42856</v>
      </c>
      <c r="B501" s="24" t="s">
        <v>103</v>
      </c>
      <c r="C501" s="24" t="s">
        <v>120</v>
      </c>
      <c r="D501" s="24" t="s">
        <v>2</v>
      </c>
      <c r="E501" s="24" t="s">
        <v>178</v>
      </c>
      <c r="F501" s="24" t="s">
        <v>31</v>
      </c>
      <c r="G501" s="24" t="s">
        <v>182</v>
      </c>
      <c r="H501" s="24" t="s">
        <v>178</v>
      </c>
      <c r="I501" s="24" t="s">
        <v>63</v>
      </c>
      <c r="J501" s="27">
        <v>1238737.5</v>
      </c>
    </row>
    <row r="502" spans="1:10" x14ac:dyDescent="0.25">
      <c r="A502" s="23">
        <v>42856</v>
      </c>
      <c r="B502" s="24" t="s">
        <v>103</v>
      </c>
      <c r="C502" s="24" t="s">
        <v>120</v>
      </c>
      <c r="D502" s="24" t="s">
        <v>2</v>
      </c>
      <c r="E502" s="24" t="s">
        <v>178</v>
      </c>
      <c r="F502" s="24" t="s">
        <v>31</v>
      </c>
      <c r="G502" s="24" t="s">
        <v>178</v>
      </c>
      <c r="H502" s="24" t="s">
        <v>37</v>
      </c>
      <c r="I502" s="24" t="s">
        <v>98</v>
      </c>
      <c r="J502" s="27">
        <v>577500</v>
      </c>
    </row>
    <row r="503" spans="1:10" x14ac:dyDescent="0.25">
      <c r="A503" s="23">
        <v>42856</v>
      </c>
      <c r="B503" s="24" t="s">
        <v>103</v>
      </c>
      <c r="C503" s="24" t="s">
        <v>120</v>
      </c>
      <c r="D503" s="24" t="s">
        <v>2</v>
      </c>
      <c r="E503" s="24" t="s">
        <v>178</v>
      </c>
      <c r="F503" s="24" t="s">
        <v>31</v>
      </c>
      <c r="G503" s="24" t="s">
        <v>178</v>
      </c>
      <c r="H503" s="24" t="s">
        <v>38</v>
      </c>
      <c r="I503" s="24" t="s">
        <v>99</v>
      </c>
      <c r="J503" s="27">
        <v>375375</v>
      </c>
    </row>
    <row r="504" spans="1:10" x14ac:dyDescent="0.25">
      <c r="A504" s="23">
        <v>42856</v>
      </c>
      <c r="B504" s="24" t="s">
        <v>103</v>
      </c>
      <c r="C504" s="24" t="s">
        <v>120</v>
      </c>
      <c r="D504" s="24" t="s">
        <v>2</v>
      </c>
      <c r="E504" s="24" t="s">
        <v>178</v>
      </c>
      <c r="F504" s="24" t="s">
        <v>31</v>
      </c>
      <c r="G504" s="24" t="s">
        <v>178</v>
      </c>
      <c r="H504" s="24" t="s">
        <v>39</v>
      </c>
      <c r="I504" s="24" t="s">
        <v>100</v>
      </c>
      <c r="J504" s="27">
        <v>285862.5</v>
      </c>
    </row>
    <row r="505" spans="1:10" x14ac:dyDescent="0.25">
      <c r="A505" s="23">
        <v>42856</v>
      </c>
      <c r="B505" s="24" t="s">
        <v>103</v>
      </c>
      <c r="C505" s="24" t="s">
        <v>120</v>
      </c>
      <c r="D505" s="24" t="s">
        <v>2</v>
      </c>
      <c r="E505" s="24" t="s">
        <v>178</v>
      </c>
      <c r="F505" s="24" t="s">
        <v>28</v>
      </c>
      <c r="G505" s="24" t="s">
        <v>182</v>
      </c>
      <c r="H505" s="24" t="s">
        <v>178</v>
      </c>
      <c r="I505" s="24" t="s">
        <v>64</v>
      </c>
      <c r="J505" s="27">
        <v>9533830.9492587335</v>
      </c>
    </row>
    <row r="506" spans="1:10" x14ac:dyDescent="0.25">
      <c r="A506" s="23">
        <v>42856</v>
      </c>
      <c r="B506" s="24" t="s">
        <v>103</v>
      </c>
      <c r="C506" s="24" t="s">
        <v>120</v>
      </c>
      <c r="D506" s="24" t="s">
        <v>2</v>
      </c>
      <c r="E506" s="24" t="s">
        <v>178</v>
      </c>
      <c r="F506" s="24" t="s">
        <v>28</v>
      </c>
      <c r="G506" s="24" t="s">
        <v>178</v>
      </c>
      <c r="H506" s="24" t="s">
        <v>43</v>
      </c>
      <c r="I506" s="24" t="s">
        <v>101</v>
      </c>
      <c r="J506" s="27">
        <v>5767564.223278081</v>
      </c>
    </row>
    <row r="507" spans="1:10" x14ac:dyDescent="0.25">
      <c r="A507" s="23">
        <v>42856</v>
      </c>
      <c r="B507" s="24" t="s">
        <v>103</v>
      </c>
      <c r="C507" s="24" t="s">
        <v>120</v>
      </c>
      <c r="D507" s="24" t="s">
        <v>2</v>
      </c>
      <c r="E507" s="24" t="s">
        <v>178</v>
      </c>
      <c r="F507" s="24" t="s">
        <v>28</v>
      </c>
      <c r="G507" s="24" t="s">
        <v>178</v>
      </c>
      <c r="H507" s="24" t="s">
        <v>44</v>
      </c>
      <c r="I507" s="24" t="s">
        <v>102</v>
      </c>
      <c r="J507" s="27">
        <v>3766266.725980652</v>
      </c>
    </row>
    <row r="508" spans="1:10" x14ac:dyDescent="0.25">
      <c r="A508" s="23">
        <v>42856</v>
      </c>
      <c r="B508" s="24" t="s">
        <v>103</v>
      </c>
      <c r="C508" s="24" t="s">
        <v>120</v>
      </c>
      <c r="D508" s="24" t="s">
        <v>2</v>
      </c>
      <c r="E508" s="24" t="s">
        <v>178</v>
      </c>
      <c r="F508" s="24" t="s">
        <v>35</v>
      </c>
      <c r="G508" s="24" t="s">
        <v>182</v>
      </c>
      <c r="H508" s="24" t="s">
        <v>178</v>
      </c>
      <c r="I508" s="24" t="s">
        <v>65</v>
      </c>
      <c r="J508" s="27">
        <v>270000</v>
      </c>
    </row>
    <row r="509" spans="1:10" x14ac:dyDescent="0.25">
      <c r="A509" s="23">
        <v>42856</v>
      </c>
      <c r="B509" s="24" t="s">
        <v>103</v>
      </c>
      <c r="C509" s="24" t="s">
        <v>120</v>
      </c>
      <c r="D509" s="24" t="s">
        <v>2</v>
      </c>
      <c r="E509" s="24" t="s">
        <v>178</v>
      </c>
      <c r="F509" s="24" t="s">
        <v>45</v>
      </c>
      <c r="G509" s="24" t="s">
        <v>182</v>
      </c>
      <c r="H509" s="24" t="s">
        <v>178</v>
      </c>
      <c r="I509" s="24" t="s">
        <v>66</v>
      </c>
      <c r="J509" s="27">
        <v>250000</v>
      </c>
    </row>
    <row r="510" spans="1:10" x14ac:dyDescent="0.25">
      <c r="A510" s="23">
        <v>42856</v>
      </c>
      <c r="B510" s="24" t="s">
        <v>103</v>
      </c>
      <c r="C510" s="24" t="s">
        <v>120</v>
      </c>
      <c r="D510" s="24" t="s">
        <v>2</v>
      </c>
      <c r="E510" s="24" t="s">
        <v>178</v>
      </c>
      <c r="F510" s="24" t="s">
        <v>30</v>
      </c>
      <c r="G510" s="24" t="s">
        <v>182</v>
      </c>
      <c r="H510" s="24" t="s">
        <v>178</v>
      </c>
      <c r="I510" s="24" t="s">
        <v>67</v>
      </c>
      <c r="J510" s="27">
        <v>1130000</v>
      </c>
    </row>
    <row r="511" spans="1:10" x14ac:dyDescent="0.25">
      <c r="A511" s="23">
        <v>42856</v>
      </c>
      <c r="B511" s="24" t="s">
        <v>103</v>
      </c>
      <c r="C511" s="24" t="s">
        <v>120</v>
      </c>
      <c r="D511" s="24" t="s">
        <v>2</v>
      </c>
      <c r="E511" s="24" t="s">
        <v>178</v>
      </c>
      <c r="F511" s="24" t="s">
        <v>34</v>
      </c>
      <c r="G511" s="24" t="s">
        <v>182</v>
      </c>
      <c r="H511" s="24" t="s">
        <v>178</v>
      </c>
      <c r="I511" s="24" t="s">
        <v>68</v>
      </c>
      <c r="J511" s="27">
        <v>538038.10371152172</v>
      </c>
    </row>
    <row r="512" spans="1:10" x14ac:dyDescent="0.25">
      <c r="A512" s="23">
        <v>42856</v>
      </c>
      <c r="B512" s="24" t="s">
        <v>103</v>
      </c>
      <c r="C512" s="24" t="s">
        <v>120</v>
      </c>
      <c r="D512" s="24" t="s">
        <v>2</v>
      </c>
      <c r="E512" s="24" t="s">
        <v>178</v>
      </c>
      <c r="F512" s="24" t="s">
        <v>33</v>
      </c>
      <c r="G512" s="24" t="s">
        <v>182</v>
      </c>
      <c r="H512" s="24" t="s">
        <v>178</v>
      </c>
      <c r="I512" s="24" t="s">
        <v>69</v>
      </c>
      <c r="J512" s="27">
        <v>72621</v>
      </c>
    </row>
    <row r="513" spans="1:10" x14ac:dyDescent="0.25">
      <c r="A513" s="23">
        <v>42856</v>
      </c>
      <c r="B513" s="24" t="s">
        <v>103</v>
      </c>
      <c r="C513" s="24" t="s">
        <v>184</v>
      </c>
      <c r="D513" s="24" t="s">
        <v>17</v>
      </c>
      <c r="E513" s="24" t="s">
        <v>181</v>
      </c>
      <c r="F513" s="24" t="s">
        <v>33</v>
      </c>
      <c r="G513" s="24" t="s">
        <v>178</v>
      </c>
      <c r="H513" s="24" t="s">
        <v>178</v>
      </c>
      <c r="I513" s="24" t="s">
        <v>70</v>
      </c>
      <c r="J513" s="27">
        <v>5007793.193874089</v>
      </c>
    </row>
    <row r="514" spans="1:10" x14ac:dyDescent="0.25">
      <c r="A514" s="23">
        <v>42856</v>
      </c>
      <c r="B514" s="24" t="s">
        <v>103</v>
      </c>
      <c r="C514" s="24" t="s">
        <v>121</v>
      </c>
      <c r="D514" s="24" t="s">
        <v>5</v>
      </c>
      <c r="E514" s="24" t="s">
        <v>181</v>
      </c>
      <c r="F514" s="24" t="s">
        <v>33</v>
      </c>
      <c r="G514" s="24" t="s">
        <v>178</v>
      </c>
      <c r="H514" s="24" t="s">
        <v>178</v>
      </c>
      <c r="I514" s="24" t="s">
        <v>71</v>
      </c>
      <c r="J514" s="27">
        <v>0</v>
      </c>
    </row>
    <row r="515" spans="1:10" x14ac:dyDescent="0.25">
      <c r="A515" s="23">
        <v>42856</v>
      </c>
      <c r="B515" s="24" t="s">
        <v>103</v>
      </c>
      <c r="C515" s="24" t="s">
        <v>122</v>
      </c>
      <c r="D515" s="24" t="s">
        <v>6</v>
      </c>
      <c r="E515" s="24" t="s">
        <v>181</v>
      </c>
      <c r="F515" s="24" t="s">
        <v>27</v>
      </c>
      <c r="G515" s="24" t="s">
        <v>178</v>
      </c>
      <c r="H515" s="24" t="s">
        <v>178</v>
      </c>
      <c r="I515" s="24" t="s">
        <v>74</v>
      </c>
      <c r="J515" s="27">
        <v>1808965</v>
      </c>
    </row>
    <row r="516" spans="1:10" x14ac:dyDescent="0.25">
      <c r="A516" s="23">
        <v>42856</v>
      </c>
      <c r="B516" s="24" t="s">
        <v>103</v>
      </c>
      <c r="C516" s="24" t="s">
        <v>122</v>
      </c>
      <c r="D516" s="24" t="s">
        <v>6</v>
      </c>
      <c r="E516" s="24" t="s">
        <v>178</v>
      </c>
      <c r="F516" s="24" t="s">
        <v>4</v>
      </c>
      <c r="G516" s="24" t="s">
        <v>182</v>
      </c>
      <c r="H516" s="24" t="s">
        <v>178</v>
      </c>
      <c r="I516" s="24" t="s">
        <v>75</v>
      </c>
      <c r="J516" s="27">
        <v>1808965</v>
      </c>
    </row>
    <row r="517" spans="1:10" x14ac:dyDescent="0.25">
      <c r="A517" s="23">
        <v>42856</v>
      </c>
      <c r="B517" s="24" t="s">
        <v>103</v>
      </c>
      <c r="C517" s="24" t="s">
        <v>185</v>
      </c>
      <c r="D517" s="24" t="s">
        <v>7</v>
      </c>
      <c r="E517" s="24" t="s">
        <v>181</v>
      </c>
      <c r="F517" s="24" t="s">
        <v>18</v>
      </c>
      <c r="G517" s="24" t="s">
        <v>178</v>
      </c>
      <c r="H517" s="24" t="s">
        <v>178</v>
      </c>
      <c r="I517" s="24" t="s">
        <v>77</v>
      </c>
      <c r="J517" s="27">
        <v>3198828.193874089</v>
      </c>
    </row>
    <row r="518" spans="1:10" x14ac:dyDescent="0.25">
      <c r="A518" s="23">
        <v>42856</v>
      </c>
      <c r="B518" s="24" t="s">
        <v>103</v>
      </c>
      <c r="C518" s="24" t="s">
        <v>123</v>
      </c>
      <c r="D518" s="24" t="s">
        <v>10</v>
      </c>
      <c r="E518" s="24" t="s">
        <v>181</v>
      </c>
      <c r="F518" s="24" t="s">
        <v>18</v>
      </c>
      <c r="G518" s="24" t="s">
        <v>178</v>
      </c>
      <c r="H518" s="24" t="s">
        <v>178</v>
      </c>
      <c r="I518" s="24" t="s">
        <v>11</v>
      </c>
      <c r="J518" s="27">
        <v>639765.63877481781</v>
      </c>
    </row>
    <row r="519" spans="1:10" x14ac:dyDescent="0.25">
      <c r="A519" s="23">
        <v>42856</v>
      </c>
      <c r="B519" s="24" t="s">
        <v>103</v>
      </c>
      <c r="C519" s="24" t="s">
        <v>186</v>
      </c>
      <c r="D519" s="24" t="s">
        <v>8</v>
      </c>
      <c r="E519" s="24" t="s">
        <v>181</v>
      </c>
      <c r="F519" s="24" t="s">
        <v>18</v>
      </c>
      <c r="G519" s="24" t="s">
        <v>178</v>
      </c>
      <c r="H519" s="24" t="s">
        <v>178</v>
      </c>
      <c r="I519" s="24" t="s">
        <v>12</v>
      </c>
      <c r="J519" s="27">
        <v>2559062.5550992712</v>
      </c>
    </row>
    <row r="520" spans="1:10" x14ac:dyDescent="0.25">
      <c r="A520" s="23">
        <v>42856</v>
      </c>
      <c r="B520" s="24" t="s">
        <v>104</v>
      </c>
      <c r="C520" s="24" t="s">
        <v>118</v>
      </c>
      <c r="D520" s="24" t="s">
        <v>0</v>
      </c>
      <c r="E520" s="24" t="s">
        <v>181</v>
      </c>
      <c r="F520" s="24" t="s">
        <v>25</v>
      </c>
      <c r="G520" s="24" t="s">
        <v>178</v>
      </c>
      <c r="H520" s="24" t="s">
        <v>178</v>
      </c>
      <c r="I520" s="24" t="s">
        <v>129</v>
      </c>
      <c r="J520" s="27">
        <v>51309222.10841839</v>
      </c>
    </row>
    <row r="521" spans="1:10" x14ac:dyDescent="0.25">
      <c r="A521" s="23">
        <v>42856</v>
      </c>
      <c r="B521" s="24" t="s">
        <v>104</v>
      </c>
      <c r="C521" s="24" t="s">
        <v>118</v>
      </c>
      <c r="D521" s="24" t="s">
        <v>0</v>
      </c>
      <c r="E521" s="24" t="s">
        <v>178</v>
      </c>
      <c r="F521" s="24" t="s">
        <v>19</v>
      </c>
      <c r="G521" s="24" t="s">
        <v>182</v>
      </c>
      <c r="H521" s="24" t="s">
        <v>178</v>
      </c>
      <c r="I521" s="24" t="s">
        <v>47</v>
      </c>
      <c r="J521" s="27">
        <v>50580857.756721601</v>
      </c>
    </row>
    <row r="522" spans="1:10" x14ac:dyDescent="0.25">
      <c r="A522" s="23">
        <v>42856</v>
      </c>
      <c r="B522" s="24" t="s">
        <v>104</v>
      </c>
      <c r="C522" s="24" t="s">
        <v>118</v>
      </c>
      <c r="D522" s="24" t="s">
        <v>0</v>
      </c>
      <c r="E522" s="24" t="s">
        <v>178</v>
      </c>
      <c r="F522" s="24" t="s">
        <v>19</v>
      </c>
      <c r="G522" s="24" t="s">
        <v>178</v>
      </c>
      <c r="H522" s="24" t="s">
        <v>21</v>
      </c>
      <c r="I522" s="24" t="s">
        <v>78</v>
      </c>
      <c r="J522" s="27">
        <v>21075357.398634002</v>
      </c>
    </row>
    <row r="523" spans="1:10" x14ac:dyDescent="0.25">
      <c r="A523" s="23">
        <v>42856</v>
      </c>
      <c r="B523" s="24" t="s">
        <v>104</v>
      </c>
      <c r="C523" s="24" t="s">
        <v>118</v>
      </c>
      <c r="D523" s="24" t="s">
        <v>0</v>
      </c>
      <c r="E523" s="24" t="s">
        <v>178</v>
      </c>
      <c r="F523" s="24" t="s">
        <v>19</v>
      </c>
      <c r="G523" s="24" t="s">
        <v>178</v>
      </c>
      <c r="H523" s="24" t="s">
        <v>22</v>
      </c>
      <c r="I523" s="24" t="s">
        <v>79</v>
      </c>
      <c r="J523" s="27">
        <v>19389328.806743283</v>
      </c>
    </row>
    <row r="524" spans="1:10" x14ac:dyDescent="0.25">
      <c r="A524" s="23">
        <v>42856</v>
      </c>
      <c r="B524" s="24" t="s">
        <v>104</v>
      </c>
      <c r="C524" s="24" t="s">
        <v>118</v>
      </c>
      <c r="D524" s="24" t="s">
        <v>0</v>
      </c>
      <c r="E524" s="24" t="s">
        <v>178</v>
      </c>
      <c r="F524" s="24" t="s">
        <v>19</v>
      </c>
      <c r="G524" s="24" t="s">
        <v>178</v>
      </c>
      <c r="H524" s="24" t="s">
        <v>20</v>
      </c>
      <c r="I524" s="24" t="s">
        <v>80</v>
      </c>
      <c r="J524" s="27">
        <v>10116171.551344322</v>
      </c>
    </row>
    <row r="525" spans="1:10" x14ac:dyDescent="0.25">
      <c r="A525" s="23">
        <v>42856</v>
      </c>
      <c r="B525" s="24" t="s">
        <v>104</v>
      </c>
      <c r="C525" s="24" t="s">
        <v>118</v>
      </c>
      <c r="D525" s="24" t="s">
        <v>0</v>
      </c>
      <c r="E525" s="24" t="s">
        <v>178</v>
      </c>
      <c r="F525" s="24" t="s">
        <v>23</v>
      </c>
      <c r="G525" s="24" t="s">
        <v>182</v>
      </c>
      <c r="H525" s="24" t="s">
        <v>178</v>
      </c>
      <c r="I525" s="24" t="s">
        <v>48</v>
      </c>
      <c r="J525" s="27">
        <v>728364.35169679113</v>
      </c>
    </row>
    <row r="526" spans="1:10" x14ac:dyDescent="0.25">
      <c r="A526" s="23">
        <v>42856</v>
      </c>
      <c r="B526" s="24" t="s">
        <v>104</v>
      </c>
      <c r="C526" s="24" t="s">
        <v>118</v>
      </c>
      <c r="D526" s="24" t="s">
        <v>0</v>
      </c>
      <c r="E526" s="24" t="s">
        <v>178</v>
      </c>
      <c r="F526" s="24" t="s">
        <v>23</v>
      </c>
      <c r="G526" s="24" t="s">
        <v>178</v>
      </c>
      <c r="H526" s="24" t="s">
        <v>201</v>
      </c>
      <c r="I526" s="24" t="s">
        <v>81</v>
      </c>
      <c r="J526" s="27">
        <v>637318.80773469224</v>
      </c>
    </row>
    <row r="527" spans="1:10" x14ac:dyDescent="0.25">
      <c r="A527" s="23">
        <v>42856</v>
      </c>
      <c r="B527" s="24" t="s">
        <v>104</v>
      </c>
      <c r="C527" s="24" t="s">
        <v>118</v>
      </c>
      <c r="D527" s="24" t="s">
        <v>0</v>
      </c>
      <c r="E527" s="24" t="s">
        <v>178</v>
      </c>
      <c r="F527" s="24" t="s">
        <v>23</v>
      </c>
      <c r="G527" s="24" t="s">
        <v>178</v>
      </c>
      <c r="H527" s="24" t="s">
        <v>202</v>
      </c>
      <c r="I527" s="24" t="s">
        <v>82</v>
      </c>
      <c r="J527" s="27">
        <v>91045.543962098905</v>
      </c>
    </row>
    <row r="528" spans="1:10" x14ac:dyDescent="0.25">
      <c r="A528" s="23">
        <v>42856</v>
      </c>
      <c r="B528" s="24" t="s">
        <v>104</v>
      </c>
      <c r="C528" s="24" t="s">
        <v>119</v>
      </c>
      <c r="D528" s="24" t="s">
        <v>1</v>
      </c>
      <c r="E528" s="24" t="s">
        <v>181</v>
      </c>
      <c r="F528" s="24" t="s">
        <v>23</v>
      </c>
      <c r="G528" s="24" t="s">
        <v>178</v>
      </c>
      <c r="H528" s="24" t="s">
        <v>178</v>
      </c>
      <c r="I528" s="24" t="s">
        <v>49</v>
      </c>
      <c r="J528" s="27">
        <v>31296380.346999917</v>
      </c>
    </row>
    <row r="529" spans="1:10" x14ac:dyDescent="0.25">
      <c r="A529" s="23">
        <v>42856</v>
      </c>
      <c r="B529" s="24" t="s">
        <v>104</v>
      </c>
      <c r="C529" s="24" t="s">
        <v>119</v>
      </c>
      <c r="D529" s="24" t="s">
        <v>1</v>
      </c>
      <c r="E529" s="24" t="s">
        <v>178</v>
      </c>
      <c r="F529" s="24" t="s">
        <v>19</v>
      </c>
      <c r="G529" s="24" t="s">
        <v>182</v>
      </c>
      <c r="H529" s="24" t="s">
        <v>178</v>
      </c>
      <c r="I529" s="24" t="s">
        <v>50</v>
      </c>
      <c r="J529" s="27">
        <v>30909962.175132573</v>
      </c>
    </row>
    <row r="530" spans="1:10" x14ac:dyDescent="0.25">
      <c r="A530" s="23">
        <v>42856</v>
      </c>
      <c r="B530" s="24" t="s">
        <v>104</v>
      </c>
      <c r="C530" s="24" t="s">
        <v>119</v>
      </c>
      <c r="D530" s="24" t="s">
        <v>1</v>
      </c>
      <c r="E530" s="24" t="s">
        <v>178</v>
      </c>
      <c r="F530" s="24" t="s">
        <v>19</v>
      </c>
      <c r="G530" s="24" t="s">
        <v>178</v>
      </c>
      <c r="H530" s="24" t="s">
        <v>21</v>
      </c>
      <c r="I530" s="24" t="s">
        <v>83</v>
      </c>
      <c r="J530" s="27">
        <v>13288012.839838738</v>
      </c>
    </row>
    <row r="531" spans="1:10" x14ac:dyDescent="0.25">
      <c r="A531" s="23">
        <v>42856</v>
      </c>
      <c r="B531" s="24" t="s">
        <v>104</v>
      </c>
      <c r="C531" s="24" t="s">
        <v>119</v>
      </c>
      <c r="D531" s="24" t="s">
        <v>1</v>
      </c>
      <c r="E531" s="24" t="s">
        <v>178</v>
      </c>
      <c r="F531" s="24" t="s">
        <v>19</v>
      </c>
      <c r="G531" s="24" t="s">
        <v>178</v>
      </c>
      <c r="H531" s="24" t="s">
        <v>22</v>
      </c>
      <c r="I531" s="24" t="s">
        <v>84</v>
      </c>
      <c r="J531" s="27">
        <v>12224971.812651638</v>
      </c>
    </row>
    <row r="532" spans="1:10" x14ac:dyDescent="0.25">
      <c r="A532" s="23">
        <v>42856</v>
      </c>
      <c r="B532" s="24" t="s">
        <v>104</v>
      </c>
      <c r="C532" s="24" t="s">
        <v>119</v>
      </c>
      <c r="D532" s="24" t="s">
        <v>1</v>
      </c>
      <c r="E532" s="24" t="s">
        <v>178</v>
      </c>
      <c r="F532" s="24" t="s">
        <v>19</v>
      </c>
      <c r="G532" s="24" t="s">
        <v>178</v>
      </c>
      <c r="H532" s="24" t="s">
        <v>20</v>
      </c>
      <c r="I532" s="24" t="s">
        <v>85</v>
      </c>
      <c r="J532" s="27">
        <v>5396977.5226421952</v>
      </c>
    </row>
    <row r="533" spans="1:10" x14ac:dyDescent="0.25">
      <c r="A533" s="23">
        <v>42856</v>
      </c>
      <c r="B533" s="24" t="s">
        <v>104</v>
      </c>
      <c r="C533" s="24" t="s">
        <v>119</v>
      </c>
      <c r="D533" s="24" t="s">
        <v>1</v>
      </c>
      <c r="E533" s="24" t="s">
        <v>178</v>
      </c>
      <c r="F533" s="24" t="s">
        <v>23</v>
      </c>
      <c r="G533" s="24" t="s">
        <v>182</v>
      </c>
      <c r="H533" s="24" t="s">
        <v>178</v>
      </c>
      <c r="I533" s="24" t="s">
        <v>51</v>
      </c>
      <c r="J533" s="27">
        <v>386418.17186734616</v>
      </c>
    </row>
    <row r="534" spans="1:10" x14ac:dyDescent="0.25">
      <c r="A534" s="23">
        <v>42856</v>
      </c>
      <c r="B534" s="24" t="s">
        <v>104</v>
      </c>
      <c r="C534" s="24" t="s">
        <v>119</v>
      </c>
      <c r="D534" s="24" t="s">
        <v>1</v>
      </c>
      <c r="E534" s="24" t="s">
        <v>178</v>
      </c>
      <c r="F534" s="24" t="s">
        <v>23</v>
      </c>
      <c r="G534" s="24" t="s">
        <v>178</v>
      </c>
      <c r="H534" s="24" t="s">
        <v>201</v>
      </c>
      <c r="I534" s="24" t="s">
        <v>86</v>
      </c>
      <c r="J534" s="27">
        <v>318659.40386734612</v>
      </c>
    </row>
    <row r="535" spans="1:10" x14ac:dyDescent="0.25">
      <c r="A535" s="23">
        <v>42856</v>
      </c>
      <c r="B535" s="24" t="s">
        <v>104</v>
      </c>
      <c r="C535" s="24" t="s">
        <v>119</v>
      </c>
      <c r="D535" s="24" t="s">
        <v>1</v>
      </c>
      <c r="E535" s="24" t="s">
        <v>178</v>
      </c>
      <c r="F535" s="24" t="s">
        <v>23</v>
      </c>
      <c r="G535" s="24" t="s">
        <v>178</v>
      </c>
      <c r="H535" s="24" t="s">
        <v>202</v>
      </c>
      <c r="I535" s="24" t="s">
        <v>87</v>
      </c>
      <c r="J535" s="27">
        <v>67758.768000000011</v>
      </c>
    </row>
    <row r="536" spans="1:10" x14ac:dyDescent="0.25">
      <c r="A536" s="23">
        <v>42856</v>
      </c>
      <c r="B536" s="24" t="s">
        <v>104</v>
      </c>
      <c r="C536" s="24" t="s">
        <v>183</v>
      </c>
      <c r="D536" s="24" t="s">
        <v>208</v>
      </c>
      <c r="E536" s="24" t="s">
        <v>181</v>
      </c>
      <c r="F536" s="24" t="s">
        <v>23</v>
      </c>
      <c r="G536" s="24" t="s">
        <v>178</v>
      </c>
      <c r="H536" s="24" t="s">
        <v>178</v>
      </c>
      <c r="I536" s="24" t="s">
        <v>52</v>
      </c>
      <c r="J536" s="27">
        <v>20012841.761418473</v>
      </c>
    </row>
    <row r="537" spans="1:10" x14ac:dyDescent="0.25">
      <c r="A537" s="23">
        <v>42856</v>
      </c>
      <c r="B537" s="24" t="s">
        <v>104</v>
      </c>
      <c r="C537" s="24" t="s">
        <v>183</v>
      </c>
      <c r="D537" s="24" t="s">
        <v>208</v>
      </c>
      <c r="E537" s="24" t="s">
        <v>178</v>
      </c>
      <c r="F537" s="24" t="s">
        <v>19</v>
      </c>
      <c r="G537" s="24" t="s">
        <v>182</v>
      </c>
      <c r="H537" s="24" t="s">
        <v>178</v>
      </c>
      <c r="I537" s="24" t="s">
        <v>53</v>
      </c>
      <c r="J537" s="27">
        <v>19670895.581589028</v>
      </c>
    </row>
    <row r="538" spans="1:10" x14ac:dyDescent="0.25">
      <c r="A538" s="23">
        <v>42856</v>
      </c>
      <c r="B538" s="24" t="s">
        <v>104</v>
      </c>
      <c r="C538" s="24" t="s">
        <v>183</v>
      </c>
      <c r="D538" s="24" t="s">
        <v>208</v>
      </c>
      <c r="E538" s="24" t="s">
        <v>178</v>
      </c>
      <c r="F538" s="24" t="s">
        <v>19</v>
      </c>
      <c r="G538" s="24" t="s">
        <v>178</v>
      </c>
      <c r="H538" s="24" t="s">
        <v>21</v>
      </c>
      <c r="I538" s="24" t="s">
        <v>88</v>
      </c>
      <c r="J538" s="27">
        <v>7787344.558795264</v>
      </c>
    </row>
    <row r="539" spans="1:10" x14ac:dyDescent="0.25">
      <c r="A539" s="23">
        <v>42856</v>
      </c>
      <c r="B539" s="24" t="s">
        <v>104</v>
      </c>
      <c r="C539" s="24" t="s">
        <v>183</v>
      </c>
      <c r="D539" s="24" t="s">
        <v>208</v>
      </c>
      <c r="E539" s="24" t="s">
        <v>178</v>
      </c>
      <c r="F539" s="24" t="s">
        <v>19</v>
      </c>
      <c r="G539" s="24" t="s">
        <v>178</v>
      </c>
      <c r="H539" s="24" t="s">
        <v>22</v>
      </c>
      <c r="I539" s="24" t="s">
        <v>89</v>
      </c>
      <c r="J539" s="27">
        <v>7164356.9940916449</v>
      </c>
    </row>
    <row r="540" spans="1:10" x14ac:dyDescent="0.25">
      <c r="A540" s="23">
        <v>42856</v>
      </c>
      <c r="B540" s="24" t="s">
        <v>104</v>
      </c>
      <c r="C540" s="24" t="s">
        <v>183</v>
      </c>
      <c r="D540" s="24" t="s">
        <v>208</v>
      </c>
      <c r="E540" s="24" t="s">
        <v>178</v>
      </c>
      <c r="F540" s="24" t="s">
        <v>19</v>
      </c>
      <c r="G540" s="24" t="s">
        <v>178</v>
      </c>
      <c r="H540" s="24" t="s">
        <v>20</v>
      </c>
      <c r="I540" s="24" t="s">
        <v>90</v>
      </c>
      <c r="J540" s="27">
        <v>4719194.0287021268</v>
      </c>
    </row>
    <row r="541" spans="1:10" x14ac:dyDescent="0.25">
      <c r="A541" s="23">
        <v>42856</v>
      </c>
      <c r="B541" s="24" t="s">
        <v>104</v>
      </c>
      <c r="C541" s="24" t="s">
        <v>183</v>
      </c>
      <c r="D541" s="24" t="s">
        <v>208</v>
      </c>
      <c r="E541" s="24" t="s">
        <v>178</v>
      </c>
      <c r="F541" s="24" t="s">
        <v>23</v>
      </c>
      <c r="G541" s="24" t="s">
        <v>182</v>
      </c>
      <c r="H541" s="24" t="s">
        <v>178</v>
      </c>
      <c r="I541" s="24" t="s">
        <v>54</v>
      </c>
      <c r="J541" s="27">
        <v>341946.17982944497</v>
      </c>
    </row>
    <row r="542" spans="1:10" x14ac:dyDescent="0.25">
      <c r="A542" s="23">
        <v>42856</v>
      </c>
      <c r="B542" s="24" t="s">
        <v>104</v>
      </c>
      <c r="C542" s="24" t="s">
        <v>183</v>
      </c>
      <c r="D542" s="24" t="s">
        <v>208</v>
      </c>
      <c r="E542" s="24" t="s">
        <v>178</v>
      </c>
      <c r="F542" s="24" t="s">
        <v>23</v>
      </c>
      <c r="G542" s="24" t="s">
        <v>178</v>
      </c>
      <c r="H542" s="24" t="s">
        <v>201</v>
      </c>
      <c r="I542" s="24" t="s">
        <v>92</v>
      </c>
      <c r="J542" s="27">
        <v>318659.40386734612</v>
      </c>
    </row>
    <row r="543" spans="1:10" x14ac:dyDescent="0.25">
      <c r="A543" s="23">
        <v>42856</v>
      </c>
      <c r="B543" s="24" t="s">
        <v>104</v>
      </c>
      <c r="C543" s="24" t="s">
        <v>183</v>
      </c>
      <c r="D543" s="24" t="s">
        <v>208</v>
      </c>
      <c r="E543" s="24" t="s">
        <v>178</v>
      </c>
      <c r="F543" s="24" t="s">
        <v>23</v>
      </c>
      <c r="G543" s="24" t="s">
        <v>178</v>
      </c>
      <c r="H543" s="24" t="s">
        <v>202</v>
      </c>
      <c r="I543" s="24" t="s">
        <v>91</v>
      </c>
      <c r="J543" s="27">
        <v>23286.775962098895</v>
      </c>
    </row>
    <row r="544" spans="1:10" x14ac:dyDescent="0.25">
      <c r="A544" s="23">
        <v>42856</v>
      </c>
      <c r="B544" s="24" t="s">
        <v>104</v>
      </c>
      <c r="C544" s="24" t="s">
        <v>120</v>
      </c>
      <c r="D544" s="24" t="s">
        <v>14</v>
      </c>
      <c r="E544" s="24" t="s">
        <v>181</v>
      </c>
      <c r="F544" s="24" t="s">
        <v>23</v>
      </c>
      <c r="G544" s="24" t="s">
        <v>178</v>
      </c>
      <c r="H544" s="24" t="s">
        <v>178</v>
      </c>
      <c r="I544" s="24" t="s">
        <v>55</v>
      </c>
      <c r="J544" s="27">
        <v>726950</v>
      </c>
    </row>
    <row r="545" spans="1:10" x14ac:dyDescent="0.25">
      <c r="A545" s="23">
        <v>42856</v>
      </c>
      <c r="B545" s="24" t="s">
        <v>104</v>
      </c>
      <c r="C545" s="24" t="s">
        <v>120</v>
      </c>
      <c r="D545" s="24" t="s">
        <v>14</v>
      </c>
      <c r="E545" s="24" t="s">
        <v>178</v>
      </c>
      <c r="F545" s="24" t="s">
        <v>203</v>
      </c>
      <c r="G545" s="24" t="s">
        <v>182</v>
      </c>
      <c r="H545" s="24" t="s">
        <v>178</v>
      </c>
      <c r="I545" s="24" t="s">
        <v>56</v>
      </c>
      <c r="J545" s="27">
        <v>150000</v>
      </c>
    </row>
    <row r="546" spans="1:10" x14ac:dyDescent="0.25">
      <c r="A546" s="23">
        <v>42856</v>
      </c>
      <c r="B546" s="24" t="s">
        <v>104</v>
      </c>
      <c r="C546" s="24" t="s">
        <v>120</v>
      </c>
      <c r="D546" s="24" t="s">
        <v>14</v>
      </c>
      <c r="E546" s="24" t="s">
        <v>178</v>
      </c>
      <c r="F546" s="24" t="s">
        <v>32</v>
      </c>
      <c r="G546" s="24" t="s">
        <v>182</v>
      </c>
      <c r="H546" s="24" t="s">
        <v>178</v>
      </c>
      <c r="I546" s="24" t="s">
        <v>57</v>
      </c>
      <c r="J546" s="27">
        <v>400400</v>
      </c>
    </row>
    <row r="547" spans="1:10" x14ac:dyDescent="0.25">
      <c r="A547" s="23">
        <v>42856</v>
      </c>
      <c r="B547" s="24" t="s">
        <v>104</v>
      </c>
      <c r="C547" s="24" t="s">
        <v>120</v>
      </c>
      <c r="D547" s="24" t="s">
        <v>14</v>
      </c>
      <c r="E547" s="24" t="s">
        <v>178</v>
      </c>
      <c r="F547" s="24" t="s">
        <v>32</v>
      </c>
      <c r="G547" s="24" t="s">
        <v>178</v>
      </c>
      <c r="H547" s="24" t="s">
        <v>37</v>
      </c>
      <c r="I547" s="24" t="s">
        <v>93</v>
      </c>
      <c r="J547" s="27">
        <v>280000</v>
      </c>
    </row>
    <row r="548" spans="1:10" x14ac:dyDescent="0.25">
      <c r="A548" s="23">
        <v>42856</v>
      </c>
      <c r="B548" s="24" t="s">
        <v>104</v>
      </c>
      <c r="C548" s="24" t="s">
        <v>120</v>
      </c>
      <c r="D548" s="24" t="s">
        <v>14</v>
      </c>
      <c r="E548" s="24" t="s">
        <v>178</v>
      </c>
      <c r="F548" s="24" t="s">
        <v>32</v>
      </c>
      <c r="G548" s="24" t="s">
        <v>178</v>
      </c>
      <c r="H548" s="24" t="s">
        <v>38</v>
      </c>
      <c r="I548" s="24" t="s">
        <v>94</v>
      </c>
      <c r="J548" s="27">
        <v>28000</v>
      </c>
    </row>
    <row r="549" spans="1:10" x14ac:dyDescent="0.25">
      <c r="A549" s="23">
        <v>42856</v>
      </c>
      <c r="B549" s="24" t="s">
        <v>104</v>
      </c>
      <c r="C549" s="24" t="s">
        <v>120</v>
      </c>
      <c r="D549" s="24" t="s">
        <v>14</v>
      </c>
      <c r="E549" s="24" t="s">
        <v>178</v>
      </c>
      <c r="F549" s="24" t="s">
        <v>32</v>
      </c>
      <c r="G549" s="24" t="s">
        <v>178</v>
      </c>
      <c r="H549" s="24" t="s">
        <v>39</v>
      </c>
      <c r="I549" s="24" t="s">
        <v>94</v>
      </c>
      <c r="J549" s="27">
        <v>92400</v>
      </c>
    </row>
    <row r="550" spans="1:10" x14ac:dyDescent="0.25">
      <c r="A550" s="23">
        <v>42856</v>
      </c>
      <c r="B550" s="24" t="s">
        <v>104</v>
      </c>
      <c r="C550" s="24" t="s">
        <v>120</v>
      </c>
      <c r="D550" s="24" t="s">
        <v>14</v>
      </c>
      <c r="E550" s="24" t="s">
        <v>178</v>
      </c>
      <c r="F550" s="24" t="s">
        <v>15</v>
      </c>
      <c r="G550" s="24" t="s">
        <v>182</v>
      </c>
      <c r="H550" s="24" t="s">
        <v>178</v>
      </c>
      <c r="I550" s="24" t="s">
        <v>58</v>
      </c>
      <c r="J550" s="27">
        <v>94660</v>
      </c>
    </row>
    <row r="551" spans="1:10" x14ac:dyDescent="0.25">
      <c r="A551" s="23">
        <v>42856</v>
      </c>
      <c r="B551" s="24" t="s">
        <v>104</v>
      </c>
      <c r="C551" s="24" t="s">
        <v>120</v>
      </c>
      <c r="D551" s="24" t="s">
        <v>14</v>
      </c>
      <c r="E551" s="24" t="s">
        <v>178</v>
      </c>
      <c r="F551" s="24" t="s">
        <v>15</v>
      </c>
      <c r="G551" s="24" t="s">
        <v>178</v>
      </c>
      <c r="H551" s="24" t="s">
        <v>40</v>
      </c>
      <c r="I551" s="24" t="s">
        <v>95</v>
      </c>
      <c r="J551" s="27">
        <v>56017</v>
      </c>
    </row>
    <row r="552" spans="1:10" x14ac:dyDescent="0.25">
      <c r="A552" s="23">
        <v>42856</v>
      </c>
      <c r="B552" s="24" t="s">
        <v>104</v>
      </c>
      <c r="C552" s="24" t="s">
        <v>120</v>
      </c>
      <c r="D552" s="24" t="s">
        <v>14</v>
      </c>
      <c r="E552" s="24" t="s">
        <v>178</v>
      </c>
      <c r="F552" s="24" t="s">
        <v>15</v>
      </c>
      <c r="G552" s="24" t="s">
        <v>178</v>
      </c>
      <c r="H552" s="24" t="s">
        <v>41</v>
      </c>
      <c r="I552" s="24" t="s">
        <v>96</v>
      </c>
      <c r="J552" s="27">
        <v>17357</v>
      </c>
    </row>
    <row r="553" spans="1:10" x14ac:dyDescent="0.25">
      <c r="A553" s="23">
        <v>42856</v>
      </c>
      <c r="B553" s="24" t="s">
        <v>104</v>
      </c>
      <c r="C553" s="24" t="s">
        <v>120</v>
      </c>
      <c r="D553" s="24" t="s">
        <v>14</v>
      </c>
      <c r="E553" s="24" t="s">
        <v>178</v>
      </c>
      <c r="F553" s="24" t="s">
        <v>15</v>
      </c>
      <c r="G553" s="24" t="s">
        <v>178</v>
      </c>
      <c r="H553" s="24" t="s">
        <v>42</v>
      </c>
      <c r="I553" s="24" t="s">
        <v>97</v>
      </c>
      <c r="J553" s="27">
        <v>21286</v>
      </c>
    </row>
    <row r="554" spans="1:10" x14ac:dyDescent="0.25">
      <c r="A554" s="23">
        <v>42856</v>
      </c>
      <c r="B554" s="24" t="s">
        <v>104</v>
      </c>
      <c r="C554" s="24" t="s">
        <v>120</v>
      </c>
      <c r="D554" s="24" t="s">
        <v>14</v>
      </c>
      <c r="E554" s="24" t="s">
        <v>178</v>
      </c>
      <c r="F554" s="24" t="s">
        <v>29</v>
      </c>
      <c r="G554" s="24" t="s">
        <v>182</v>
      </c>
      <c r="H554" s="24" t="s">
        <v>178</v>
      </c>
      <c r="I554" s="24" t="s">
        <v>59</v>
      </c>
      <c r="J554" s="27">
        <v>27381</v>
      </c>
    </row>
    <row r="555" spans="1:10" x14ac:dyDescent="0.25">
      <c r="A555" s="23">
        <v>42856</v>
      </c>
      <c r="B555" s="24" t="s">
        <v>104</v>
      </c>
      <c r="C555" s="24" t="s">
        <v>120</v>
      </c>
      <c r="D555" s="24" t="s">
        <v>14</v>
      </c>
      <c r="E555" s="24" t="s">
        <v>178</v>
      </c>
      <c r="F555" s="24" t="s">
        <v>36</v>
      </c>
      <c r="G555" s="24" t="s">
        <v>182</v>
      </c>
      <c r="H555" s="24" t="s">
        <v>178</v>
      </c>
      <c r="I555" s="24" t="s">
        <v>60</v>
      </c>
      <c r="J555" s="27">
        <v>54509</v>
      </c>
    </row>
    <row r="556" spans="1:10" x14ac:dyDescent="0.25">
      <c r="A556" s="23">
        <v>42856</v>
      </c>
      <c r="B556" s="24" t="s">
        <v>104</v>
      </c>
      <c r="C556" s="24" t="s">
        <v>120</v>
      </c>
      <c r="D556" s="24" t="s">
        <v>2</v>
      </c>
      <c r="E556" s="24" t="s">
        <v>181</v>
      </c>
      <c r="F556" s="24" t="s">
        <v>36</v>
      </c>
      <c r="G556" s="24" t="s">
        <v>178</v>
      </c>
      <c r="H556" s="24" t="s">
        <v>178</v>
      </c>
      <c r="I556" s="24" t="s">
        <v>61</v>
      </c>
      <c r="J556" s="27">
        <v>14510397.921683677</v>
      </c>
    </row>
    <row r="557" spans="1:10" x14ac:dyDescent="0.25">
      <c r="A557" s="23">
        <v>42856</v>
      </c>
      <c r="B557" s="24" t="s">
        <v>104</v>
      </c>
      <c r="C557" s="24" t="s">
        <v>120</v>
      </c>
      <c r="D557" s="24" t="s">
        <v>2</v>
      </c>
      <c r="E557" s="24" t="s">
        <v>178</v>
      </c>
      <c r="F557" s="24" t="s">
        <v>16</v>
      </c>
      <c r="G557" s="24" t="s">
        <v>182</v>
      </c>
      <c r="H557" s="24" t="s">
        <v>178</v>
      </c>
      <c r="I557" s="24" t="s">
        <v>62</v>
      </c>
      <c r="J557" s="27">
        <v>1250000</v>
      </c>
    </row>
    <row r="558" spans="1:10" x14ac:dyDescent="0.25">
      <c r="A558" s="23">
        <v>42856</v>
      </c>
      <c r="B558" s="24" t="s">
        <v>104</v>
      </c>
      <c r="C558" s="24" t="s">
        <v>120</v>
      </c>
      <c r="D558" s="24" t="s">
        <v>2</v>
      </c>
      <c r="E558" s="24" t="s">
        <v>178</v>
      </c>
      <c r="F558" s="24" t="s">
        <v>31</v>
      </c>
      <c r="G558" s="24" t="s">
        <v>182</v>
      </c>
      <c r="H558" s="24" t="s">
        <v>178</v>
      </c>
      <c r="I558" s="24" t="s">
        <v>63</v>
      </c>
      <c r="J558" s="27">
        <v>1208707.5</v>
      </c>
    </row>
    <row r="559" spans="1:10" x14ac:dyDescent="0.25">
      <c r="A559" s="23">
        <v>42856</v>
      </c>
      <c r="B559" s="24" t="s">
        <v>104</v>
      </c>
      <c r="C559" s="24" t="s">
        <v>120</v>
      </c>
      <c r="D559" s="24" t="s">
        <v>2</v>
      </c>
      <c r="E559" s="24" t="s">
        <v>178</v>
      </c>
      <c r="F559" s="24" t="s">
        <v>31</v>
      </c>
      <c r="G559" s="24" t="s">
        <v>178</v>
      </c>
      <c r="H559" s="24" t="s">
        <v>37</v>
      </c>
      <c r="I559" s="24" t="s">
        <v>98</v>
      </c>
      <c r="J559" s="27">
        <v>577500</v>
      </c>
    </row>
    <row r="560" spans="1:10" x14ac:dyDescent="0.25">
      <c r="A560" s="23">
        <v>42856</v>
      </c>
      <c r="B560" s="24" t="s">
        <v>104</v>
      </c>
      <c r="C560" s="24" t="s">
        <v>120</v>
      </c>
      <c r="D560" s="24" t="s">
        <v>2</v>
      </c>
      <c r="E560" s="24" t="s">
        <v>178</v>
      </c>
      <c r="F560" s="24" t="s">
        <v>31</v>
      </c>
      <c r="G560" s="24" t="s">
        <v>178</v>
      </c>
      <c r="H560" s="24" t="s">
        <v>38</v>
      </c>
      <c r="I560" s="24" t="s">
        <v>99</v>
      </c>
      <c r="J560" s="27">
        <v>352275</v>
      </c>
    </row>
    <row r="561" spans="1:10" x14ac:dyDescent="0.25">
      <c r="A561" s="23">
        <v>42856</v>
      </c>
      <c r="B561" s="24" t="s">
        <v>104</v>
      </c>
      <c r="C561" s="24" t="s">
        <v>120</v>
      </c>
      <c r="D561" s="24" t="s">
        <v>2</v>
      </c>
      <c r="E561" s="24" t="s">
        <v>178</v>
      </c>
      <c r="F561" s="24" t="s">
        <v>31</v>
      </c>
      <c r="G561" s="24" t="s">
        <v>178</v>
      </c>
      <c r="H561" s="24" t="s">
        <v>39</v>
      </c>
      <c r="I561" s="24" t="s">
        <v>100</v>
      </c>
      <c r="J561" s="27">
        <v>278932.5</v>
      </c>
    </row>
    <row r="562" spans="1:10" x14ac:dyDescent="0.25">
      <c r="A562" s="23">
        <v>42856</v>
      </c>
      <c r="B562" s="24" t="s">
        <v>104</v>
      </c>
      <c r="C562" s="24" t="s">
        <v>120</v>
      </c>
      <c r="D562" s="24" t="s">
        <v>2</v>
      </c>
      <c r="E562" s="24" t="s">
        <v>178</v>
      </c>
      <c r="F562" s="24" t="s">
        <v>28</v>
      </c>
      <c r="G562" s="24" t="s">
        <v>182</v>
      </c>
      <c r="H562" s="24" t="s">
        <v>178</v>
      </c>
      <c r="I562" s="24" t="s">
        <v>64</v>
      </c>
      <c r="J562" s="27">
        <v>9748752.2005994935</v>
      </c>
    </row>
    <row r="563" spans="1:10" x14ac:dyDescent="0.25">
      <c r="A563" s="23">
        <v>42856</v>
      </c>
      <c r="B563" s="24" t="s">
        <v>104</v>
      </c>
      <c r="C563" s="24" t="s">
        <v>120</v>
      </c>
      <c r="D563" s="24" t="s">
        <v>2</v>
      </c>
      <c r="E563" s="24" t="s">
        <v>178</v>
      </c>
      <c r="F563" s="24" t="s">
        <v>28</v>
      </c>
      <c r="G563" s="24" t="s">
        <v>178</v>
      </c>
      <c r="H563" s="24" t="s">
        <v>43</v>
      </c>
      <c r="I563" s="24" t="s">
        <v>101</v>
      </c>
      <c r="J563" s="27">
        <v>6157106.6530102063</v>
      </c>
    </row>
    <row r="564" spans="1:10" x14ac:dyDescent="0.25">
      <c r="A564" s="23">
        <v>42856</v>
      </c>
      <c r="B564" s="24" t="s">
        <v>104</v>
      </c>
      <c r="C564" s="24" t="s">
        <v>120</v>
      </c>
      <c r="D564" s="24" t="s">
        <v>2</v>
      </c>
      <c r="E564" s="24" t="s">
        <v>178</v>
      </c>
      <c r="F564" s="24" t="s">
        <v>28</v>
      </c>
      <c r="G564" s="24" t="s">
        <v>178</v>
      </c>
      <c r="H564" s="24" t="s">
        <v>44</v>
      </c>
      <c r="I564" s="24" t="s">
        <v>102</v>
      </c>
      <c r="J564" s="27">
        <v>3591645.5475892876</v>
      </c>
    </row>
    <row r="565" spans="1:10" x14ac:dyDescent="0.25">
      <c r="A565" s="23">
        <v>42856</v>
      </c>
      <c r="B565" s="24" t="s">
        <v>104</v>
      </c>
      <c r="C565" s="24" t="s">
        <v>120</v>
      </c>
      <c r="D565" s="24" t="s">
        <v>2</v>
      </c>
      <c r="E565" s="24" t="s">
        <v>178</v>
      </c>
      <c r="F565" s="24" t="s">
        <v>35</v>
      </c>
      <c r="G565" s="24" t="s">
        <v>182</v>
      </c>
      <c r="H565" s="24" t="s">
        <v>178</v>
      </c>
      <c r="I565" s="24" t="s">
        <v>65</v>
      </c>
      <c r="J565" s="27">
        <v>270000</v>
      </c>
    </row>
    <row r="566" spans="1:10" x14ac:dyDescent="0.25">
      <c r="A566" s="23">
        <v>42856</v>
      </c>
      <c r="B566" s="24" t="s">
        <v>104</v>
      </c>
      <c r="C566" s="24" t="s">
        <v>120</v>
      </c>
      <c r="D566" s="24" t="s">
        <v>2</v>
      </c>
      <c r="E566" s="24" t="s">
        <v>178</v>
      </c>
      <c r="F566" s="24" t="s">
        <v>45</v>
      </c>
      <c r="G566" s="24" t="s">
        <v>182</v>
      </c>
      <c r="H566" s="24" t="s">
        <v>178</v>
      </c>
      <c r="I566" s="24" t="s">
        <v>66</v>
      </c>
      <c r="J566" s="27">
        <v>250000</v>
      </c>
    </row>
    <row r="567" spans="1:10" x14ac:dyDescent="0.25">
      <c r="A567" s="23">
        <v>42856</v>
      </c>
      <c r="B567" s="24" t="s">
        <v>104</v>
      </c>
      <c r="C567" s="24" t="s">
        <v>120</v>
      </c>
      <c r="D567" s="24" t="s">
        <v>2</v>
      </c>
      <c r="E567" s="24" t="s">
        <v>178</v>
      </c>
      <c r="F567" s="24" t="s">
        <v>30</v>
      </c>
      <c r="G567" s="24" t="s">
        <v>182</v>
      </c>
      <c r="H567" s="24" t="s">
        <v>178</v>
      </c>
      <c r="I567" s="24" t="s">
        <v>67</v>
      </c>
      <c r="J567" s="27">
        <v>1197000</v>
      </c>
    </row>
    <row r="568" spans="1:10" x14ac:dyDescent="0.25">
      <c r="A568" s="23">
        <v>42856</v>
      </c>
      <c r="B568" s="24" t="s">
        <v>104</v>
      </c>
      <c r="C568" s="24" t="s">
        <v>120</v>
      </c>
      <c r="D568" s="24" t="s">
        <v>2</v>
      </c>
      <c r="E568" s="24" t="s">
        <v>178</v>
      </c>
      <c r="F568" s="24" t="s">
        <v>34</v>
      </c>
      <c r="G568" s="24" t="s">
        <v>182</v>
      </c>
      <c r="H568" s="24" t="s">
        <v>178</v>
      </c>
      <c r="I568" s="24" t="s">
        <v>68</v>
      </c>
      <c r="J568" s="27">
        <v>513092.2210841839</v>
      </c>
    </row>
    <row r="569" spans="1:10" x14ac:dyDescent="0.25">
      <c r="A569" s="23">
        <v>42856</v>
      </c>
      <c r="B569" s="24" t="s">
        <v>104</v>
      </c>
      <c r="C569" s="24" t="s">
        <v>120</v>
      </c>
      <c r="D569" s="24" t="s">
        <v>2</v>
      </c>
      <c r="E569" s="24" t="s">
        <v>178</v>
      </c>
      <c r="F569" s="24" t="s">
        <v>33</v>
      </c>
      <c r="G569" s="24" t="s">
        <v>182</v>
      </c>
      <c r="H569" s="24" t="s">
        <v>178</v>
      </c>
      <c r="I569" s="24" t="s">
        <v>69</v>
      </c>
      <c r="J569" s="27">
        <v>72846</v>
      </c>
    </row>
    <row r="570" spans="1:10" x14ac:dyDescent="0.25">
      <c r="A570" s="23">
        <v>42856</v>
      </c>
      <c r="B570" s="24" t="s">
        <v>104</v>
      </c>
      <c r="C570" s="24" t="s">
        <v>184</v>
      </c>
      <c r="D570" s="24" t="s">
        <v>17</v>
      </c>
      <c r="E570" s="24" t="s">
        <v>181</v>
      </c>
      <c r="F570" s="24" t="s">
        <v>33</v>
      </c>
      <c r="G570" s="24" t="s">
        <v>178</v>
      </c>
      <c r="H570" s="24" t="s">
        <v>178</v>
      </c>
      <c r="I570" s="24" t="s">
        <v>70</v>
      </c>
      <c r="J570" s="27">
        <v>4775493.8397347964</v>
      </c>
    </row>
    <row r="571" spans="1:10" x14ac:dyDescent="0.25">
      <c r="A571" s="23">
        <v>42856</v>
      </c>
      <c r="B571" s="24" t="s">
        <v>104</v>
      </c>
      <c r="C571" s="24" t="s">
        <v>121</v>
      </c>
      <c r="D571" s="24" t="s">
        <v>5</v>
      </c>
      <c r="E571" s="24" t="s">
        <v>181</v>
      </c>
      <c r="F571" s="24" t="s">
        <v>33</v>
      </c>
      <c r="G571" s="24" t="s">
        <v>178</v>
      </c>
      <c r="H571" s="24" t="s">
        <v>178</v>
      </c>
      <c r="I571" s="24" t="s">
        <v>71</v>
      </c>
      <c r="J571" s="27">
        <v>8808</v>
      </c>
    </row>
    <row r="572" spans="1:10" x14ac:dyDescent="0.25">
      <c r="A572" s="23">
        <v>42856</v>
      </c>
      <c r="B572" s="24" t="s">
        <v>104</v>
      </c>
      <c r="C572" s="24" t="s">
        <v>121</v>
      </c>
      <c r="D572" s="24" t="s">
        <v>5</v>
      </c>
      <c r="E572" s="24" t="s">
        <v>178</v>
      </c>
      <c r="F572" s="24" t="s">
        <v>3</v>
      </c>
      <c r="G572" s="24" t="s">
        <v>182</v>
      </c>
      <c r="H572" s="24" t="s">
        <v>178</v>
      </c>
      <c r="I572" s="24" t="s">
        <v>72</v>
      </c>
      <c r="J572" s="27">
        <v>8808</v>
      </c>
    </row>
    <row r="573" spans="1:10" x14ac:dyDescent="0.25">
      <c r="A573" s="23">
        <v>42856</v>
      </c>
      <c r="B573" s="24" t="s">
        <v>104</v>
      </c>
      <c r="C573" s="24" t="s">
        <v>122</v>
      </c>
      <c r="D573" s="24" t="s">
        <v>6</v>
      </c>
      <c r="E573" s="24" t="s">
        <v>181</v>
      </c>
      <c r="F573" s="24" t="s">
        <v>27</v>
      </c>
      <c r="G573" s="24" t="s">
        <v>178</v>
      </c>
      <c r="H573" s="24" t="s">
        <v>178</v>
      </c>
      <c r="I573" s="24" t="s">
        <v>74</v>
      </c>
      <c r="J573" s="27">
        <v>2168624</v>
      </c>
    </row>
    <row r="574" spans="1:10" x14ac:dyDescent="0.25">
      <c r="A574" s="23">
        <v>42856</v>
      </c>
      <c r="B574" s="24" t="s">
        <v>104</v>
      </c>
      <c r="C574" s="24" t="s">
        <v>122</v>
      </c>
      <c r="D574" s="24" t="s">
        <v>6</v>
      </c>
      <c r="E574" s="24" t="s">
        <v>178</v>
      </c>
      <c r="F574" s="24" t="s">
        <v>4</v>
      </c>
      <c r="G574" s="24" t="s">
        <v>182</v>
      </c>
      <c r="H574" s="24" t="s">
        <v>178</v>
      </c>
      <c r="I574" s="24" t="s">
        <v>75</v>
      </c>
      <c r="J574" s="27">
        <v>2168624</v>
      </c>
    </row>
    <row r="575" spans="1:10" x14ac:dyDescent="0.25">
      <c r="A575" s="23">
        <v>42856</v>
      </c>
      <c r="B575" s="24" t="s">
        <v>104</v>
      </c>
      <c r="C575" s="24" t="s">
        <v>185</v>
      </c>
      <c r="D575" s="24" t="s">
        <v>7</v>
      </c>
      <c r="E575" s="24" t="s">
        <v>181</v>
      </c>
      <c r="F575" s="24" t="s">
        <v>18</v>
      </c>
      <c r="G575" s="24" t="s">
        <v>178</v>
      </c>
      <c r="H575" s="24" t="s">
        <v>178</v>
      </c>
      <c r="I575" s="24" t="s">
        <v>77</v>
      </c>
      <c r="J575" s="27">
        <v>2615677.8397347964</v>
      </c>
    </row>
    <row r="576" spans="1:10" x14ac:dyDescent="0.25">
      <c r="A576" s="23">
        <v>42856</v>
      </c>
      <c r="B576" s="24" t="s">
        <v>104</v>
      </c>
      <c r="C576" s="24" t="s">
        <v>123</v>
      </c>
      <c r="D576" s="24" t="s">
        <v>10</v>
      </c>
      <c r="E576" s="24" t="s">
        <v>181</v>
      </c>
      <c r="F576" s="24" t="s">
        <v>18</v>
      </c>
      <c r="G576" s="24" t="s">
        <v>178</v>
      </c>
      <c r="H576" s="24" t="s">
        <v>178</v>
      </c>
      <c r="I576" s="24" t="s">
        <v>11</v>
      </c>
      <c r="J576" s="27">
        <v>523135.56794695929</v>
      </c>
    </row>
    <row r="577" spans="1:10" x14ac:dyDescent="0.25">
      <c r="A577" s="23">
        <v>42856</v>
      </c>
      <c r="B577" s="24" t="s">
        <v>104</v>
      </c>
      <c r="C577" s="24" t="s">
        <v>186</v>
      </c>
      <c r="D577" s="24" t="s">
        <v>8</v>
      </c>
      <c r="E577" s="24" t="s">
        <v>181</v>
      </c>
      <c r="F577" s="24" t="s">
        <v>18</v>
      </c>
      <c r="G577" s="24" t="s">
        <v>178</v>
      </c>
      <c r="H577" s="24" t="s">
        <v>178</v>
      </c>
      <c r="I577" s="24" t="s">
        <v>12</v>
      </c>
      <c r="J577" s="27">
        <v>2092542.2717878371</v>
      </c>
    </row>
    <row r="578" spans="1:10" x14ac:dyDescent="0.25">
      <c r="A578" s="23">
        <v>42887</v>
      </c>
      <c r="B578" s="24" t="s">
        <v>103</v>
      </c>
      <c r="C578" s="24" t="s">
        <v>118</v>
      </c>
      <c r="D578" s="24" t="s">
        <v>0</v>
      </c>
      <c r="E578" s="24" t="s">
        <v>181</v>
      </c>
      <c r="F578" s="24" t="s">
        <v>25</v>
      </c>
      <c r="G578" s="24" t="s">
        <v>178</v>
      </c>
      <c r="H578" s="24" t="s">
        <v>178</v>
      </c>
      <c r="I578" s="24" t="s">
        <v>129</v>
      </c>
      <c r="J578" s="27">
        <v>48922337.393842176</v>
      </c>
    </row>
    <row r="579" spans="1:10" x14ac:dyDescent="0.25">
      <c r="A579" s="23">
        <v>42887</v>
      </c>
      <c r="B579" s="24" t="s">
        <v>103</v>
      </c>
      <c r="C579" s="24" t="s">
        <v>118</v>
      </c>
      <c r="D579" s="24" t="s">
        <v>0</v>
      </c>
      <c r="E579" s="24" t="s">
        <v>178</v>
      </c>
      <c r="F579" s="24" t="s">
        <v>19</v>
      </c>
      <c r="G579" s="24" t="s">
        <v>182</v>
      </c>
      <c r="H579" s="24" t="s">
        <v>178</v>
      </c>
      <c r="I579" s="24" t="s">
        <v>47</v>
      </c>
      <c r="J579" s="27">
        <v>48234024.823389485</v>
      </c>
    </row>
    <row r="580" spans="1:10" x14ac:dyDescent="0.25">
      <c r="A580" s="23">
        <v>42887</v>
      </c>
      <c r="B580" s="24" t="s">
        <v>103</v>
      </c>
      <c r="C580" s="24" t="s">
        <v>118</v>
      </c>
      <c r="D580" s="24" t="s">
        <v>0</v>
      </c>
      <c r="E580" s="24" t="s">
        <v>178</v>
      </c>
      <c r="F580" s="24" t="s">
        <v>19</v>
      </c>
      <c r="G580" s="24" t="s">
        <v>178</v>
      </c>
      <c r="H580" s="24" t="s">
        <v>21</v>
      </c>
      <c r="I580" s="24" t="s">
        <v>78</v>
      </c>
      <c r="J580" s="27">
        <v>18250712.09533656</v>
      </c>
    </row>
    <row r="581" spans="1:10" x14ac:dyDescent="0.25">
      <c r="A581" s="23">
        <v>42887</v>
      </c>
      <c r="B581" s="24" t="s">
        <v>103</v>
      </c>
      <c r="C581" s="24" t="s">
        <v>118</v>
      </c>
      <c r="D581" s="24" t="s">
        <v>0</v>
      </c>
      <c r="E581" s="24" t="s">
        <v>178</v>
      </c>
      <c r="F581" s="24" t="s">
        <v>19</v>
      </c>
      <c r="G581" s="24" t="s">
        <v>178</v>
      </c>
      <c r="H581" s="24" t="s">
        <v>22</v>
      </c>
      <c r="I581" s="24" t="s">
        <v>79</v>
      </c>
      <c r="J581" s="27">
        <v>19554334.387860604</v>
      </c>
    </row>
    <row r="582" spans="1:10" x14ac:dyDescent="0.25">
      <c r="A582" s="23">
        <v>42887</v>
      </c>
      <c r="B582" s="24" t="s">
        <v>103</v>
      </c>
      <c r="C582" s="24" t="s">
        <v>118</v>
      </c>
      <c r="D582" s="24" t="s">
        <v>0</v>
      </c>
      <c r="E582" s="24" t="s">
        <v>178</v>
      </c>
      <c r="F582" s="24" t="s">
        <v>19</v>
      </c>
      <c r="G582" s="24" t="s">
        <v>178</v>
      </c>
      <c r="H582" s="24" t="s">
        <v>20</v>
      </c>
      <c r="I582" s="24" t="s">
        <v>80</v>
      </c>
      <c r="J582" s="27">
        <v>10428978.340192322</v>
      </c>
    </row>
    <row r="583" spans="1:10" x14ac:dyDescent="0.25">
      <c r="A583" s="23">
        <v>42887</v>
      </c>
      <c r="B583" s="24" t="s">
        <v>103</v>
      </c>
      <c r="C583" s="24" t="s">
        <v>118</v>
      </c>
      <c r="D583" s="24" t="s">
        <v>0</v>
      </c>
      <c r="E583" s="24" t="s">
        <v>178</v>
      </c>
      <c r="F583" s="24" t="s">
        <v>23</v>
      </c>
      <c r="G583" s="24" t="s">
        <v>182</v>
      </c>
      <c r="H583" s="24" t="s">
        <v>178</v>
      </c>
      <c r="I583" s="24" t="s">
        <v>48</v>
      </c>
      <c r="J583" s="27">
        <v>688312.57045269315</v>
      </c>
    </row>
    <row r="584" spans="1:10" x14ac:dyDescent="0.25">
      <c r="A584" s="23">
        <v>42887</v>
      </c>
      <c r="B584" s="24" t="s">
        <v>103</v>
      </c>
      <c r="C584" s="24" t="s">
        <v>118</v>
      </c>
      <c r="D584" s="24" t="s">
        <v>0</v>
      </c>
      <c r="E584" s="24" t="s">
        <v>178</v>
      </c>
      <c r="F584" s="24" t="s">
        <v>23</v>
      </c>
      <c r="G584" s="24" t="s">
        <v>178</v>
      </c>
      <c r="H584" s="24" t="s">
        <v>201</v>
      </c>
      <c r="I584" s="24" t="s">
        <v>81</v>
      </c>
      <c r="J584" s="27">
        <v>602273.49914610654</v>
      </c>
    </row>
    <row r="585" spans="1:10" x14ac:dyDescent="0.25">
      <c r="A585" s="23">
        <v>42887</v>
      </c>
      <c r="B585" s="24" t="s">
        <v>103</v>
      </c>
      <c r="C585" s="24" t="s">
        <v>118</v>
      </c>
      <c r="D585" s="24" t="s">
        <v>0</v>
      </c>
      <c r="E585" s="24" t="s">
        <v>178</v>
      </c>
      <c r="F585" s="24" t="s">
        <v>23</v>
      </c>
      <c r="G585" s="24" t="s">
        <v>178</v>
      </c>
      <c r="H585" s="24" t="s">
        <v>202</v>
      </c>
      <c r="I585" s="24" t="s">
        <v>82</v>
      </c>
      <c r="J585" s="27">
        <v>86039.071306586644</v>
      </c>
    </row>
    <row r="586" spans="1:10" x14ac:dyDescent="0.25">
      <c r="A586" s="23">
        <v>42887</v>
      </c>
      <c r="B586" s="24" t="s">
        <v>103</v>
      </c>
      <c r="C586" s="24" t="s">
        <v>119</v>
      </c>
      <c r="D586" s="24" t="s">
        <v>1</v>
      </c>
      <c r="E586" s="24" t="s">
        <v>181</v>
      </c>
      <c r="F586" s="24" t="s">
        <v>23</v>
      </c>
      <c r="G586" s="24" t="s">
        <v>178</v>
      </c>
      <c r="H586" s="24" t="s">
        <v>178</v>
      </c>
      <c r="I586" s="24" t="s">
        <v>49</v>
      </c>
      <c r="J586" s="27">
        <v>31891363.782804348</v>
      </c>
    </row>
    <row r="587" spans="1:10" x14ac:dyDescent="0.25">
      <c r="A587" s="23">
        <v>42887</v>
      </c>
      <c r="B587" s="24" t="s">
        <v>103</v>
      </c>
      <c r="C587" s="24" t="s">
        <v>119</v>
      </c>
      <c r="D587" s="24" t="s">
        <v>1</v>
      </c>
      <c r="E587" s="24" t="s">
        <v>178</v>
      </c>
      <c r="F587" s="24" t="s">
        <v>19</v>
      </c>
      <c r="G587" s="24" t="s">
        <v>182</v>
      </c>
      <c r="H587" s="24" t="s">
        <v>178</v>
      </c>
      <c r="I587" s="24" t="s">
        <v>50</v>
      </c>
      <c r="J587" s="27">
        <v>31521587.033231296</v>
      </c>
    </row>
    <row r="588" spans="1:10" x14ac:dyDescent="0.25">
      <c r="A588" s="23">
        <v>42887</v>
      </c>
      <c r="B588" s="24" t="s">
        <v>103</v>
      </c>
      <c r="C588" s="24" t="s">
        <v>119</v>
      </c>
      <c r="D588" s="24" t="s">
        <v>1</v>
      </c>
      <c r="E588" s="24" t="s">
        <v>178</v>
      </c>
      <c r="F588" s="24" t="s">
        <v>19</v>
      </c>
      <c r="G588" s="24" t="s">
        <v>178</v>
      </c>
      <c r="H588" s="24" t="s">
        <v>21</v>
      </c>
      <c r="I588" s="24" t="s">
        <v>83</v>
      </c>
      <c r="J588" s="27">
        <v>12337481.376447516</v>
      </c>
    </row>
    <row r="589" spans="1:10" x14ac:dyDescent="0.25">
      <c r="A589" s="23">
        <v>42887</v>
      </c>
      <c r="B589" s="24" t="s">
        <v>103</v>
      </c>
      <c r="C589" s="24" t="s">
        <v>119</v>
      </c>
      <c r="D589" s="24" t="s">
        <v>1</v>
      </c>
      <c r="E589" s="24" t="s">
        <v>178</v>
      </c>
      <c r="F589" s="24" t="s">
        <v>19</v>
      </c>
      <c r="G589" s="24" t="s">
        <v>178</v>
      </c>
      <c r="H589" s="24" t="s">
        <v>22</v>
      </c>
      <c r="I589" s="24" t="s">
        <v>84</v>
      </c>
      <c r="J589" s="27">
        <v>13218730.046193769</v>
      </c>
    </row>
    <row r="590" spans="1:10" x14ac:dyDescent="0.25">
      <c r="A590" s="23">
        <v>42887</v>
      </c>
      <c r="B590" s="24" t="s">
        <v>103</v>
      </c>
      <c r="C590" s="24" t="s">
        <v>119</v>
      </c>
      <c r="D590" s="24" t="s">
        <v>1</v>
      </c>
      <c r="E590" s="24" t="s">
        <v>178</v>
      </c>
      <c r="F590" s="24" t="s">
        <v>19</v>
      </c>
      <c r="G590" s="24" t="s">
        <v>178</v>
      </c>
      <c r="H590" s="24" t="s">
        <v>20</v>
      </c>
      <c r="I590" s="24" t="s">
        <v>85</v>
      </c>
      <c r="J590" s="27">
        <v>5965375.610590009</v>
      </c>
    </row>
    <row r="591" spans="1:10" x14ac:dyDescent="0.25">
      <c r="A591" s="23">
        <v>42887</v>
      </c>
      <c r="B591" s="24" t="s">
        <v>103</v>
      </c>
      <c r="C591" s="24" t="s">
        <v>119</v>
      </c>
      <c r="D591" s="24" t="s">
        <v>1</v>
      </c>
      <c r="E591" s="24" t="s">
        <v>178</v>
      </c>
      <c r="F591" s="24" t="s">
        <v>23</v>
      </c>
      <c r="G591" s="24" t="s">
        <v>182</v>
      </c>
      <c r="H591" s="24" t="s">
        <v>178</v>
      </c>
      <c r="I591" s="24" t="s">
        <v>51</v>
      </c>
      <c r="J591" s="27">
        <v>369776.74957305327</v>
      </c>
    </row>
    <row r="592" spans="1:10" x14ac:dyDescent="0.25">
      <c r="A592" s="23">
        <v>42887</v>
      </c>
      <c r="B592" s="24" t="s">
        <v>103</v>
      </c>
      <c r="C592" s="24" t="s">
        <v>119</v>
      </c>
      <c r="D592" s="24" t="s">
        <v>1</v>
      </c>
      <c r="E592" s="24" t="s">
        <v>178</v>
      </c>
      <c r="F592" s="24" t="s">
        <v>23</v>
      </c>
      <c r="G592" s="24" t="s">
        <v>178</v>
      </c>
      <c r="H592" s="24" t="s">
        <v>201</v>
      </c>
      <c r="I592" s="24" t="s">
        <v>86</v>
      </c>
      <c r="J592" s="27">
        <v>301136.74957305327</v>
      </c>
    </row>
    <row r="593" spans="1:10" x14ac:dyDescent="0.25">
      <c r="A593" s="23">
        <v>42887</v>
      </c>
      <c r="B593" s="24" t="s">
        <v>103</v>
      </c>
      <c r="C593" s="24" t="s">
        <v>119</v>
      </c>
      <c r="D593" s="24" t="s">
        <v>1</v>
      </c>
      <c r="E593" s="24" t="s">
        <v>178</v>
      </c>
      <c r="F593" s="24" t="s">
        <v>23</v>
      </c>
      <c r="G593" s="24" t="s">
        <v>178</v>
      </c>
      <c r="H593" s="24" t="s">
        <v>202</v>
      </c>
      <c r="I593" s="24" t="s">
        <v>87</v>
      </c>
      <c r="J593" s="27">
        <v>68640</v>
      </c>
    </row>
    <row r="594" spans="1:10" x14ac:dyDescent="0.25">
      <c r="A594" s="23">
        <v>42887</v>
      </c>
      <c r="B594" s="24" t="s">
        <v>103</v>
      </c>
      <c r="C594" s="24" t="s">
        <v>183</v>
      </c>
      <c r="D594" s="24" t="s">
        <v>208</v>
      </c>
      <c r="E594" s="24" t="s">
        <v>181</v>
      </c>
      <c r="F594" s="24" t="s">
        <v>23</v>
      </c>
      <c r="G594" s="24" t="s">
        <v>178</v>
      </c>
      <c r="H594" s="24" t="s">
        <v>178</v>
      </c>
      <c r="I594" s="24" t="s">
        <v>52</v>
      </c>
      <c r="J594" s="27">
        <v>17030973.611037828</v>
      </c>
    </row>
    <row r="595" spans="1:10" x14ac:dyDescent="0.25">
      <c r="A595" s="23">
        <v>42887</v>
      </c>
      <c r="B595" s="24" t="s">
        <v>103</v>
      </c>
      <c r="C595" s="24" t="s">
        <v>183</v>
      </c>
      <c r="D595" s="24" t="s">
        <v>208</v>
      </c>
      <c r="E595" s="24" t="s">
        <v>178</v>
      </c>
      <c r="F595" s="24" t="s">
        <v>19</v>
      </c>
      <c r="G595" s="24" t="s">
        <v>182</v>
      </c>
      <c r="H595" s="24" t="s">
        <v>178</v>
      </c>
      <c r="I595" s="24" t="s">
        <v>53</v>
      </c>
      <c r="J595" s="27">
        <v>16712437.79015819</v>
      </c>
    </row>
    <row r="596" spans="1:10" x14ac:dyDescent="0.25">
      <c r="A596" s="23">
        <v>42887</v>
      </c>
      <c r="B596" s="24" t="s">
        <v>103</v>
      </c>
      <c r="C596" s="24" t="s">
        <v>183</v>
      </c>
      <c r="D596" s="24" t="s">
        <v>208</v>
      </c>
      <c r="E596" s="24" t="s">
        <v>178</v>
      </c>
      <c r="F596" s="24" t="s">
        <v>19</v>
      </c>
      <c r="G596" s="24" t="s">
        <v>178</v>
      </c>
      <c r="H596" s="24" t="s">
        <v>21</v>
      </c>
      <c r="I596" s="24" t="s">
        <v>88</v>
      </c>
      <c r="J596" s="27">
        <v>5913230.7188890446</v>
      </c>
    </row>
    <row r="597" spans="1:10" x14ac:dyDescent="0.25">
      <c r="A597" s="23">
        <v>42887</v>
      </c>
      <c r="B597" s="24" t="s">
        <v>103</v>
      </c>
      <c r="C597" s="24" t="s">
        <v>183</v>
      </c>
      <c r="D597" s="24" t="s">
        <v>208</v>
      </c>
      <c r="E597" s="24" t="s">
        <v>178</v>
      </c>
      <c r="F597" s="24" t="s">
        <v>19</v>
      </c>
      <c r="G597" s="24" t="s">
        <v>178</v>
      </c>
      <c r="H597" s="24" t="s">
        <v>22</v>
      </c>
      <c r="I597" s="24" t="s">
        <v>89</v>
      </c>
      <c r="J597" s="27">
        <v>6335604.3416668344</v>
      </c>
    </row>
    <row r="598" spans="1:10" x14ac:dyDescent="0.25">
      <c r="A598" s="23">
        <v>42887</v>
      </c>
      <c r="B598" s="24" t="s">
        <v>103</v>
      </c>
      <c r="C598" s="24" t="s">
        <v>183</v>
      </c>
      <c r="D598" s="24" t="s">
        <v>208</v>
      </c>
      <c r="E598" s="24" t="s">
        <v>178</v>
      </c>
      <c r="F598" s="24" t="s">
        <v>19</v>
      </c>
      <c r="G598" s="24" t="s">
        <v>178</v>
      </c>
      <c r="H598" s="24" t="s">
        <v>20</v>
      </c>
      <c r="I598" s="24" t="s">
        <v>90</v>
      </c>
      <c r="J598" s="27">
        <v>4463602.7296023127</v>
      </c>
    </row>
    <row r="599" spans="1:10" x14ac:dyDescent="0.25">
      <c r="A599" s="23">
        <v>42887</v>
      </c>
      <c r="B599" s="24" t="s">
        <v>103</v>
      </c>
      <c r="C599" s="24" t="s">
        <v>183</v>
      </c>
      <c r="D599" s="24" t="s">
        <v>208</v>
      </c>
      <c r="E599" s="24" t="s">
        <v>178</v>
      </c>
      <c r="F599" s="24" t="s">
        <v>23</v>
      </c>
      <c r="G599" s="24" t="s">
        <v>182</v>
      </c>
      <c r="H599" s="24" t="s">
        <v>178</v>
      </c>
      <c r="I599" s="24" t="s">
        <v>54</v>
      </c>
      <c r="J599" s="27">
        <v>318535.82087963988</v>
      </c>
    </row>
    <row r="600" spans="1:10" x14ac:dyDescent="0.25">
      <c r="A600" s="23">
        <v>42887</v>
      </c>
      <c r="B600" s="24" t="s">
        <v>103</v>
      </c>
      <c r="C600" s="24" t="s">
        <v>183</v>
      </c>
      <c r="D600" s="24" t="s">
        <v>208</v>
      </c>
      <c r="E600" s="24" t="s">
        <v>178</v>
      </c>
      <c r="F600" s="24" t="s">
        <v>23</v>
      </c>
      <c r="G600" s="24" t="s">
        <v>178</v>
      </c>
      <c r="H600" s="24" t="s">
        <v>201</v>
      </c>
      <c r="I600" s="24" t="s">
        <v>92</v>
      </c>
      <c r="J600" s="27">
        <v>301136.74957305327</v>
      </c>
    </row>
    <row r="601" spans="1:10" x14ac:dyDescent="0.25">
      <c r="A601" s="23">
        <v>42887</v>
      </c>
      <c r="B601" s="24" t="s">
        <v>103</v>
      </c>
      <c r="C601" s="24" t="s">
        <v>183</v>
      </c>
      <c r="D601" s="24" t="s">
        <v>208</v>
      </c>
      <c r="E601" s="24" t="s">
        <v>178</v>
      </c>
      <c r="F601" s="24" t="s">
        <v>23</v>
      </c>
      <c r="G601" s="24" t="s">
        <v>178</v>
      </c>
      <c r="H601" s="24" t="s">
        <v>202</v>
      </c>
      <c r="I601" s="24" t="s">
        <v>91</v>
      </c>
      <c r="J601" s="27">
        <v>17399.071306586644</v>
      </c>
    </row>
    <row r="602" spans="1:10" x14ac:dyDescent="0.25">
      <c r="A602" s="23">
        <v>42887</v>
      </c>
      <c r="B602" s="24" t="s">
        <v>103</v>
      </c>
      <c r="C602" s="24" t="s">
        <v>120</v>
      </c>
      <c r="D602" s="24" t="s">
        <v>14</v>
      </c>
      <c r="E602" s="24" t="s">
        <v>181</v>
      </c>
      <c r="F602" s="24" t="s">
        <v>23</v>
      </c>
      <c r="G602" s="24" t="s">
        <v>178</v>
      </c>
      <c r="H602" s="24" t="s">
        <v>178</v>
      </c>
      <c r="I602" s="24" t="s">
        <v>55</v>
      </c>
      <c r="J602" s="27">
        <v>739081</v>
      </c>
    </row>
    <row r="603" spans="1:10" x14ac:dyDescent="0.25">
      <c r="A603" s="23">
        <v>42887</v>
      </c>
      <c r="B603" s="24" t="s">
        <v>103</v>
      </c>
      <c r="C603" s="24" t="s">
        <v>120</v>
      </c>
      <c r="D603" s="24" t="s">
        <v>14</v>
      </c>
      <c r="E603" s="24" t="s">
        <v>178</v>
      </c>
      <c r="F603" s="24" t="s">
        <v>203</v>
      </c>
      <c r="G603" s="24" t="s">
        <v>182</v>
      </c>
      <c r="H603" s="24" t="s">
        <v>178</v>
      </c>
      <c r="I603" s="24" t="s">
        <v>56</v>
      </c>
      <c r="J603" s="27">
        <v>150000</v>
      </c>
    </row>
    <row r="604" spans="1:10" x14ac:dyDescent="0.25">
      <c r="A604" s="23">
        <v>42887</v>
      </c>
      <c r="B604" s="24" t="s">
        <v>103</v>
      </c>
      <c r="C604" s="24" t="s">
        <v>120</v>
      </c>
      <c r="D604" s="24" t="s">
        <v>14</v>
      </c>
      <c r="E604" s="24" t="s">
        <v>178</v>
      </c>
      <c r="F604" s="24" t="s">
        <v>32</v>
      </c>
      <c r="G604" s="24" t="s">
        <v>182</v>
      </c>
      <c r="H604" s="24" t="s">
        <v>178</v>
      </c>
      <c r="I604" s="24" t="s">
        <v>57</v>
      </c>
      <c r="J604" s="27">
        <v>457600</v>
      </c>
    </row>
    <row r="605" spans="1:10" x14ac:dyDescent="0.25">
      <c r="A605" s="23">
        <v>42887</v>
      </c>
      <c r="B605" s="24" t="s">
        <v>103</v>
      </c>
      <c r="C605" s="24" t="s">
        <v>120</v>
      </c>
      <c r="D605" s="24" t="s">
        <v>14</v>
      </c>
      <c r="E605" s="24" t="s">
        <v>178</v>
      </c>
      <c r="F605" s="24" t="s">
        <v>32</v>
      </c>
      <c r="G605" s="24" t="s">
        <v>178</v>
      </c>
      <c r="H605" s="24" t="s">
        <v>37</v>
      </c>
      <c r="I605" s="24" t="s">
        <v>93</v>
      </c>
      <c r="J605" s="27">
        <v>320000</v>
      </c>
    </row>
    <row r="606" spans="1:10" x14ac:dyDescent="0.25">
      <c r="A606" s="23">
        <v>42887</v>
      </c>
      <c r="B606" s="24" t="s">
        <v>103</v>
      </c>
      <c r="C606" s="24" t="s">
        <v>120</v>
      </c>
      <c r="D606" s="24" t="s">
        <v>14</v>
      </c>
      <c r="E606" s="24" t="s">
        <v>178</v>
      </c>
      <c r="F606" s="24" t="s">
        <v>32</v>
      </c>
      <c r="G606" s="24" t="s">
        <v>178</v>
      </c>
      <c r="H606" s="24" t="s">
        <v>38</v>
      </c>
      <c r="I606" s="24" t="s">
        <v>94</v>
      </c>
      <c r="J606" s="27">
        <v>32000</v>
      </c>
    </row>
    <row r="607" spans="1:10" x14ac:dyDescent="0.25">
      <c r="A607" s="23">
        <v>42887</v>
      </c>
      <c r="B607" s="24" t="s">
        <v>103</v>
      </c>
      <c r="C607" s="24" t="s">
        <v>120</v>
      </c>
      <c r="D607" s="24" t="s">
        <v>14</v>
      </c>
      <c r="E607" s="24" t="s">
        <v>178</v>
      </c>
      <c r="F607" s="24" t="s">
        <v>32</v>
      </c>
      <c r="G607" s="24" t="s">
        <v>178</v>
      </c>
      <c r="H607" s="24" t="s">
        <v>39</v>
      </c>
      <c r="I607" s="24" t="s">
        <v>94</v>
      </c>
      <c r="J607" s="27">
        <v>105600</v>
      </c>
    </row>
    <row r="608" spans="1:10" x14ac:dyDescent="0.25">
      <c r="A608" s="23">
        <v>42887</v>
      </c>
      <c r="B608" s="24" t="s">
        <v>103</v>
      </c>
      <c r="C608" s="24" t="s">
        <v>120</v>
      </c>
      <c r="D608" s="24" t="s">
        <v>14</v>
      </c>
      <c r="E608" s="24" t="s">
        <v>178</v>
      </c>
      <c r="F608" s="24" t="s">
        <v>15</v>
      </c>
      <c r="G608" s="24" t="s">
        <v>182</v>
      </c>
      <c r="H608" s="24" t="s">
        <v>178</v>
      </c>
      <c r="I608" s="24" t="s">
        <v>58</v>
      </c>
      <c r="J608" s="27">
        <v>79641</v>
      </c>
    </row>
    <row r="609" spans="1:10" x14ac:dyDescent="0.25">
      <c r="A609" s="23">
        <v>42887</v>
      </c>
      <c r="B609" s="24" t="s">
        <v>103</v>
      </c>
      <c r="C609" s="24" t="s">
        <v>120</v>
      </c>
      <c r="D609" s="24" t="s">
        <v>14</v>
      </c>
      <c r="E609" s="24" t="s">
        <v>178</v>
      </c>
      <c r="F609" s="24" t="s">
        <v>15</v>
      </c>
      <c r="G609" s="24" t="s">
        <v>178</v>
      </c>
      <c r="H609" s="24" t="s">
        <v>40</v>
      </c>
      <c r="I609" s="24" t="s">
        <v>95</v>
      </c>
      <c r="J609" s="27">
        <v>50000</v>
      </c>
    </row>
    <row r="610" spans="1:10" x14ac:dyDescent="0.25">
      <c r="A610" s="23">
        <v>42887</v>
      </c>
      <c r="B610" s="24" t="s">
        <v>103</v>
      </c>
      <c r="C610" s="24" t="s">
        <v>120</v>
      </c>
      <c r="D610" s="24" t="s">
        <v>14</v>
      </c>
      <c r="E610" s="24" t="s">
        <v>178</v>
      </c>
      <c r="F610" s="24" t="s">
        <v>15</v>
      </c>
      <c r="G610" s="24" t="s">
        <v>178</v>
      </c>
      <c r="H610" s="24" t="s">
        <v>41</v>
      </c>
      <c r="I610" s="24" t="s">
        <v>96</v>
      </c>
      <c r="J610" s="27">
        <v>15798</v>
      </c>
    </row>
    <row r="611" spans="1:10" x14ac:dyDescent="0.25">
      <c r="A611" s="23">
        <v>42887</v>
      </c>
      <c r="B611" s="24" t="s">
        <v>103</v>
      </c>
      <c r="C611" s="24" t="s">
        <v>120</v>
      </c>
      <c r="D611" s="24" t="s">
        <v>14</v>
      </c>
      <c r="E611" s="24" t="s">
        <v>178</v>
      </c>
      <c r="F611" s="24" t="s">
        <v>15</v>
      </c>
      <c r="G611" s="24" t="s">
        <v>178</v>
      </c>
      <c r="H611" s="24" t="s">
        <v>42</v>
      </c>
      <c r="I611" s="24" t="s">
        <v>97</v>
      </c>
      <c r="J611" s="27">
        <v>13843</v>
      </c>
    </row>
    <row r="612" spans="1:10" x14ac:dyDescent="0.25">
      <c r="A612" s="23">
        <v>42887</v>
      </c>
      <c r="B612" s="24" t="s">
        <v>103</v>
      </c>
      <c r="C612" s="24" t="s">
        <v>120</v>
      </c>
      <c r="D612" s="24" t="s">
        <v>14</v>
      </c>
      <c r="E612" s="24" t="s">
        <v>178</v>
      </c>
      <c r="F612" s="24" t="s">
        <v>29</v>
      </c>
      <c r="G612" s="24" t="s">
        <v>182</v>
      </c>
      <c r="H612" s="24" t="s">
        <v>178</v>
      </c>
      <c r="I612" s="24" t="s">
        <v>59</v>
      </c>
      <c r="J612" s="27">
        <v>6349</v>
      </c>
    </row>
    <row r="613" spans="1:10" x14ac:dyDescent="0.25">
      <c r="A613" s="23">
        <v>42887</v>
      </c>
      <c r="B613" s="24" t="s">
        <v>103</v>
      </c>
      <c r="C613" s="24" t="s">
        <v>120</v>
      </c>
      <c r="D613" s="24" t="s">
        <v>14</v>
      </c>
      <c r="E613" s="24" t="s">
        <v>178</v>
      </c>
      <c r="F613" s="24" t="s">
        <v>36</v>
      </c>
      <c r="G613" s="24" t="s">
        <v>182</v>
      </c>
      <c r="H613" s="24" t="s">
        <v>178</v>
      </c>
      <c r="I613" s="24" t="s">
        <v>60</v>
      </c>
      <c r="J613" s="27">
        <v>45491</v>
      </c>
    </row>
    <row r="614" spans="1:10" x14ac:dyDescent="0.25">
      <c r="A614" s="23">
        <v>42887</v>
      </c>
      <c r="B614" s="24" t="s">
        <v>103</v>
      </c>
      <c r="C614" s="24" t="s">
        <v>120</v>
      </c>
      <c r="D614" s="24" t="s">
        <v>2</v>
      </c>
      <c r="E614" s="24" t="s">
        <v>181</v>
      </c>
      <c r="F614" s="24" t="s">
        <v>36</v>
      </c>
      <c r="G614" s="24" t="s">
        <v>178</v>
      </c>
      <c r="H614" s="24" t="s">
        <v>178</v>
      </c>
      <c r="I614" s="24" t="s">
        <v>61</v>
      </c>
      <c r="J614" s="27">
        <v>13689831.978768436</v>
      </c>
    </row>
    <row r="615" spans="1:10" x14ac:dyDescent="0.25">
      <c r="A615" s="23">
        <v>42887</v>
      </c>
      <c r="B615" s="24" t="s">
        <v>103</v>
      </c>
      <c r="C615" s="24" t="s">
        <v>120</v>
      </c>
      <c r="D615" s="24" t="s">
        <v>2</v>
      </c>
      <c r="E615" s="24" t="s">
        <v>178</v>
      </c>
      <c r="F615" s="24" t="s">
        <v>16</v>
      </c>
      <c r="G615" s="24" t="s">
        <v>182</v>
      </c>
      <c r="H615" s="24" t="s">
        <v>178</v>
      </c>
      <c r="I615" s="24" t="s">
        <v>62</v>
      </c>
      <c r="J615" s="27">
        <v>1250000</v>
      </c>
    </row>
    <row r="616" spans="1:10" x14ac:dyDescent="0.25">
      <c r="A616" s="23">
        <v>42887</v>
      </c>
      <c r="B616" s="24" t="s">
        <v>103</v>
      </c>
      <c r="C616" s="24" t="s">
        <v>120</v>
      </c>
      <c r="D616" s="24" t="s">
        <v>2</v>
      </c>
      <c r="E616" s="24" t="s">
        <v>178</v>
      </c>
      <c r="F616" s="24" t="s">
        <v>31</v>
      </c>
      <c r="G616" s="24" t="s">
        <v>182</v>
      </c>
      <c r="H616" s="24" t="s">
        <v>178</v>
      </c>
      <c r="I616" s="24" t="s">
        <v>63</v>
      </c>
      <c r="J616" s="27">
        <v>1238737.5</v>
      </c>
    </row>
    <row r="617" spans="1:10" x14ac:dyDescent="0.25">
      <c r="A617" s="23">
        <v>42887</v>
      </c>
      <c r="B617" s="24" t="s">
        <v>103</v>
      </c>
      <c r="C617" s="24" t="s">
        <v>120</v>
      </c>
      <c r="D617" s="24" t="s">
        <v>2</v>
      </c>
      <c r="E617" s="24" t="s">
        <v>178</v>
      </c>
      <c r="F617" s="24" t="s">
        <v>31</v>
      </c>
      <c r="G617" s="24" t="s">
        <v>178</v>
      </c>
      <c r="H617" s="24" t="s">
        <v>37</v>
      </c>
      <c r="I617" s="24" t="s">
        <v>98</v>
      </c>
      <c r="J617" s="27">
        <v>577500</v>
      </c>
    </row>
    <row r="618" spans="1:10" x14ac:dyDescent="0.25">
      <c r="A618" s="23">
        <v>42887</v>
      </c>
      <c r="B618" s="24" t="s">
        <v>103</v>
      </c>
      <c r="C618" s="24" t="s">
        <v>120</v>
      </c>
      <c r="D618" s="24" t="s">
        <v>2</v>
      </c>
      <c r="E618" s="24" t="s">
        <v>178</v>
      </c>
      <c r="F618" s="24" t="s">
        <v>31</v>
      </c>
      <c r="G618" s="24" t="s">
        <v>178</v>
      </c>
      <c r="H618" s="24" t="s">
        <v>38</v>
      </c>
      <c r="I618" s="24" t="s">
        <v>99</v>
      </c>
      <c r="J618" s="27">
        <v>375375</v>
      </c>
    </row>
    <row r="619" spans="1:10" x14ac:dyDescent="0.25">
      <c r="A619" s="23">
        <v>42887</v>
      </c>
      <c r="B619" s="24" t="s">
        <v>103</v>
      </c>
      <c r="C619" s="24" t="s">
        <v>120</v>
      </c>
      <c r="D619" s="24" t="s">
        <v>2</v>
      </c>
      <c r="E619" s="24" t="s">
        <v>178</v>
      </c>
      <c r="F619" s="24" t="s">
        <v>31</v>
      </c>
      <c r="G619" s="24" t="s">
        <v>178</v>
      </c>
      <c r="H619" s="24" t="s">
        <v>39</v>
      </c>
      <c r="I619" s="24" t="s">
        <v>100</v>
      </c>
      <c r="J619" s="27">
        <v>285862.5</v>
      </c>
    </row>
    <row r="620" spans="1:10" x14ac:dyDescent="0.25">
      <c r="A620" s="23">
        <v>42887</v>
      </c>
      <c r="B620" s="24" t="s">
        <v>103</v>
      </c>
      <c r="C620" s="24" t="s">
        <v>120</v>
      </c>
      <c r="D620" s="24" t="s">
        <v>2</v>
      </c>
      <c r="E620" s="24" t="s">
        <v>178</v>
      </c>
      <c r="F620" s="24" t="s">
        <v>28</v>
      </c>
      <c r="G620" s="24" t="s">
        <v>182</v>
      </c>
      <c r="H620" s="24" t="s">
        <v>178</v>
      </c>
      <c r="I620" s="24" t="s">
        <v>64</v>
      </c>
      <c r="J620" s="27">
        <v>9295244.1048300136</v>
      </c>
    </row>
    <row r="621" spans="1:10" x14ac:dyDescent="0.25">
      <c r="A621" s="23">
        <v>42887</v>
      </c>
      <c r="B621" s="24" t="s">
        <v>103</v>
      </c>
      <c r="C621" s="24" t="s">
        <v>120</v>
      </c>
      <c r="D621" s="24" t="s">
        <v>2</v>
      </c>
      <c r="E621" s="24" t="s">
        <v>178</v>
      </c>
      <c r="F621" s="24" t="s">
        <v>28</v>
      </c>
      <c r="G621" s="24" t="s">
        <v>178</v>
      </c>
      <c r="H621" s="24" t="s">
        <v>43</v>
      </c>
      <c r="I621" s="24" t="s">
        <v>101</v>
      </c>
      <c r="J621" s="27">
        <v>5870680.4872610606</v>
      </c>
    </row>
    <row r="622" spans="1:10" x14ac:dyDescent="0.25">
      <c r="A622" s="23">
        <v>42887</v>
      </c>
      <c r="B622" s="24" t="s">
        <v>103</v>
      </c>
      <c r="C622" s="24" t="s">
        <v>120</v>
      </c>
      <c r="D622" s="24" t="s">
        <v>2</v>
      </c>
      <c r="E622" s="24" t="s">
        <v>178</v>
      </c>
      <c r="F622" s="24" t="s">
        <v>28</v>
      </c>
      <c r="G622" s="24" t="s">
        <v>178</v>
      </c>
      <c r="H622" s="24" t="s">
        <v>44</v>
      </c>
      <c r="I622" s="24" t="s">
        <v>102</v>
      </c>
      <c r="J622" s="27">
        <v>3424563.6175689525</v>
      </c>
    </row>
    <row r="623" spans="1:10" x14ac:dyDescent="0.25">
      <c r="A623" s="23">
        <v>42887</v>
      </c>
      <c r="B623" s="24" t="s">
        <v>103</v>
      </c>
      <c r="C623" s="24" t="s">
        <v>120</v>
      </c>
      <c r="D623" s="24" t="s">
        <v>2</v>
      </c>
      <c r="E623" s="24" t="s">
        <v>178</v>
      </c>
      <c r="F623" s="24" t="s">
        <v>35</v>
      </c>
      <c r="G623" s="24" t="s">
        <v>182</v>
      </c>
      <c r="H623" s="24" t="s">
        <v>178</v>
      </c>
      <c r="I623" s="24" t="s">
        <v>65</v>
      </c>
      <c r="J623" s="27">
        <v>270000</v>
      </c>
    </row>
    <row r="624" spans="1:10" x14ac:dyDescent="0.25">
      <c r="A624" s="23">
        <v>42887</v>
      </c>
      <c r="B624" s="24" t="s">
        <v>103</v>
      </c>
      <c r="C624" s="24" t="s">
        <v>120</v>
      </c>
      <c r="D624" s="24" t="s">
        <v>2</v>
      </c>
      <c r="E624" s="24" t="s">
        <v>178</v>
      </c>
      <c r="F624" s="24" t="s">
        <v>45</v>
      </c>
      <c r="G624" s="24" t="s">
        <v>182</v>
      </c>
      <c r="H624" s="24" t="s">
        <v>178</v>
      </c>
      <c r="I624" s="24" t="s">
        <v>66</v>
      </c>
      <c r="J624" s="27">
        <v>250000</v>
      </c>
    </row>
    <row r="625" spans="1:10" x14ac:dyDescent="0.25">
      <c r="A625" s="23">
        <v>42887</v>
      </c>
      <c r="B625" s="24" t="s">
        <v>103</v>
      </c>
      <c r="C625" s="24" t="s">
        <v>120</v>
      </c>
      <c r="D625" s="24" t="s">
        <v>2</v>
      </c>
      <c r="E625" s="24" t="s">
        <v>178</v>
      </c>
      <c r="F625" s="24" t="s">
        <v>30</v>
      </c>
      <c r="G625" s="24" t="s">
        <v>182</v>
      </c>
      <c r="H625" s="24" t="s">
        <v>178</v>
      </c>
      <c r="I625" s="24" t="s">
        <v>67</v>
      </c>
      <c r="J625" s="27">
        <v>798999.99999999988</v>
      </c>
    </row>
    <row r="626" spans="1:10" x14ac:dyDescent="0.25">
      <c r="A626" s="23">
        <v>42887</v>
      </c>
      <c r="B626" s="24" t="s">
        <v>103</v>
      </c>
      <c r="C626" s="24" t="s">
        <v>120</v>
      </c>
      <c r="D626" s="24" t="s">
        <v>2</v>
      </c>
      <c r="E626" s="24" t="s">
        <v>178</v>
      </c>
      <c r="F626" s="24" t="s">
        <v>34</v>
      </c>
      <c r="G626" s="24" t="s">
        <v>182</v>
      </c>
      <c r="H626" s="24" t="s">
        <v>178</v>
      </c>
      <c r="I626" s="24" t="s">
        <v>68</v>
      </c>
      <c r="J626" s="27">
        <v>489223.37393842178</v>
      </c>
    </row>
    <row r="627" spans="1:10" x14ac:dyDescent="0.25">
      <c r="A627" s="23">
        <v>42887</v>
      </c>
      <c r="B627" s="24" t="s">
        <v>103</v>
      </c>
      <c r="C627" s="24" t="s">
        <v>120</v>
      </c>
      <c r="D627" s="24" t="s">
        <v>2</v>
      </c>
      <c r="E627" s="24" t="s">
        <v>178</v>
      </c>
      <c r="F627" s="24" t="s">
        <v>33</v>
      </c>
      <c r="G627" s="24" t="s">
        <v>182</v>
      </c>
      <c r="H627" s="24" t="s">
        <v>178</v>
      </c>
      <c r="I627" s="24" t="s">
        <v>69</v>
      </c>
      <c r="J627" s="27">
        <v>97627</v>
      </c>
    </row>
    <row r="628" spans="1:10" x14ac:dyDescent="0.25">
      <c r="A628" s="23">
        <v>42887</v>
      </c>
      <c r="B628" s="24" t="s">
        <v>103</v>
      </c>
      <c r="C628" s="24" t="s">
        <v>184</v>
      </c>
      <c r="D628" s="24" t="s">
        <v>17</v>
      </c>
      <c r="E628" s="24" t="s">
        <v>181</v>
      </c>
      <c r="F628" s="24" t="s">
        <v>33</v>
      </c>
      <c r="G628" s="24" t="s">
        <v>178</v>
      </c>
      <c r="H628" s="24" t="s">
        <v>178</v>
      </c>
      <c r="I628" s="24" t="s">
        <v>70</v>
      </c>
      <c r="J628" s="27">
        <v>2602060.6322693918</v>
      </c>
    </row>
    <row r="629" spans="1:10" x14ac:dyDescent="0.25">
      <c r="A629" s="23">
        <v>42887</v>
      </c>
      <c r="B629" s="24" t="s">
        <v>103</v>
      </c>
      <c r="C629" s="24" t="s">
        <v>121</v>
      </c>
      <c r="D629" s="24" t="s">
        <v>5</v>
      </c>
      <c r="E629" s="24" t="s">
        <v>181</v>
      </c>
      <c r="F629" s="24" t="s">
        <v>33</v>
      </c>
      <c r="G629" s="24" t="s">
        <v>178</v>
      </c>
      <c r="H629" s="24" t="s">
        <v>178</v>
      </c>
      <c r="I629" s="24" t="s">
        <v>71</v>
      </c>
      <c r="J629" s="27">
        <v>0</v>
      </c>
    </row>
    <row r="630" spans="1:10" x14ac:dyDescent="0.25">
      <c r="A630" s="23">
        <v>42887</v>
      </c>
      <c r="B630" s="24" t="s">
        <v>103</v>
      </c>
      <c r="C630" s="24" t="s">
        <v>122</v>
      </c>
      <c r="D630" s="24" t="s">
        <v>6</v>
      </c>
      <c r="E630" s="24" t="s">
        <v>181</v>
      </c>
      <c r="F630" s="24" t="s">
        <v>27</v>
      </c>
      <c r="G630" s="24" t="s">
        <v>178</v>
      </c>
      <c r="H630" s="24" t="s">
        <v>178</v>
      </c>
      <c r="I630" s="24" t="s">
        <v>74</v>
      </c>
      <c r="J630" s="27">
        <v>2187868</v>
      </c>
    </row>
    <row r="631" spans="1:10" x14ac:dyDescent="0.25">
      <c r="A631" s="23">
        <v>42887</v>
      </c>
      <c r="B631" s="24" t="s">
        <v>103</v>
      </c>
      <c r="C631" s="24" t="s">
        <v>122</v>
      </c>
      <c r="D631" s="24" t="s">
        <v>6</v>
      </c>
      <c r="E631" s="24" t="s">
        <v>178</v>
      </c>
      <c r="F631" s="24" t="s">
        <v>4</v>
      </c>
      <c r="G631" s="24" t="s">
        <v>182</v>
      </c>
      <c r="H631" s="24" t="s">
        <v>178</v>
      </c>
      <c r="I631" s="24" t="s">
        <v>75</v>
      </c>
      <c r="J631" s="27">
        <v>2187868</v>
      </c>
    </row>
    <row r="632" spans="1:10" x14ac:dyDescent="0.25">
      <c r="A632" s="23">
        <v>42887</v>
      </c>
      <c r="B632" s="24" t="s">
        <v>103</v>
      </c>
      <c r="C632" s="24" t="s">
        <v>185</v>
      </c>
      <c r="D632" s="24" t="s">
        <v>7</v>
      </c>
      <c r="E632" s="24" t="s">
        <v>181</v>
      </c>
      <c r="F632" s="24" t="s">
        <v>18</v>
      </c>
      <c r="G632" s="24" t="s">
        <v>178</v>
      </c>
      <c r="H632" s="24" t="s">
        <v>178</v>
      </c>
      <c r="I632" s="24" t="s">
        <v>77</v>
      </c>
      <c r="J632" s="27">
        <v>414192.63226939179</v>
      </c>
    </row>
    <row r="633" spans="1:10" x14ac:dyDescent="0.25">
      <c r="A633" s="23">
        <v>42887</v>
      </c>
      <c r="B633" s="24" t="s">
        <v>103</v>
      </c>
      <c r="C633" s="24" t="s">
        <v>123</v>
      </c>
      <c r="D633" s="24" t="s">
        <v>10</v>
      </c>
      <c r="E633" s="24" t="s">
        <v>181</v>
      </c>
      <c r="F633" s="24" t="s">
        <v>18</v>
      </c>
      <c r="G633" s="24" t="s">
        <v>178</v>
      </c>
      <c r="H633" s="24" t="s">
        <v>178</v>
      </c>
      <c r="I633" s="24" t="s">
        <v>11</v>
      </c>
      <c r="J633" s="27">
        <v>82838.526453878367</v>
      </c>
    </row>
    <row r="634" spans="1:10" x14ac:dyDescent="0.25">
      <c r="A634" s="23">
        <v>42887</v>
      </c>
      <c r="B634" s="24" t="s">
        <v>103</v>
      </c>
      <c r="C634" s="24" t="s">
        <v>186</v>
      </c>
      <c r="D634" s="24" t="s">
        <v>8</v>
      </c>
      <c r="E634" s="24" t="s">
        <v>181</v>
      </c>
      <c r="F634" s="24" t="s">
        <v>18</v>
      </c>
      <c r="G634" s="24" t="s">
        <v>178</v>
      </c>
      <c r="H634" s="24" t="s">
        <v>178</v>
      </c>
      <c r="I634" s="24" t="s">
        <v>12</v>
      </c>
      <c r="J634" s="27">
        <v>331354.10581551341</v>
      </c>
    </row>
    <row r="635" spans="1:10" x14ac:dyDescent="0.25">
      <c r="A635" s="23">
        <v>42887</v>
      </c>
      <c r="B635" s="24" t="s">
        <v>104</v>
      </c>
      <c r="C635" s="24" t="s">
        <v>118</v>
      </c>
      <c r="D635" s="24" t="s">
        <v>0</v>
      </c>
      <c r="E635" s="24" t="s">
        <v>181</v>
      </c>
      <c r="F635" s="24" t="s">
        <v>25</v>
      </c>
      <c r="G635" s="24" t="s">
        <v>178</v>
      </c>
      <c r="H635" s="24" t="s">
        <v>178</v>
      </c>
      <c r="I635" s="24" t="s">
        <v>129</v>
      </c>
      <c r="J635" s="27">
        <v>48082262.330583006</v>
      </c>
    </row>
    <row r="636" spans="1:10" x14ac:dyDescent="0.25">
      <c r="A636" s="23">
        <v>42887</v>
      </c>
      <c r="B636" s="24" t="s">
        <v>104</v>
      </c>
      <c r="C636" s="24" t="s">
        <v>118</v>
      </c>
      <c r="D636" s="24" t="s">
        <v>0</v>
      </c>
      <c r="E636" s="24" t="s">
        <v>178</v>
      </c>
      <c r="F636" s="24" t="s">
        <v>19</v>
      </c>
      <c r="G636" s="24" t="s">
        <v>182</v>
      </c>
      <c r="H636" s="24" t="s">
        <v>178</v>
      </c>
      <c r="I636" s="24" t="s">
        <v>47</v>
      </c>
      <c r="J636" s="27">
        <v>47399706.556174099</v>
      </c>
    </row>
    <row r="637" spans="1:10" x14ac:dyDescent="0.25">
      <c r="A637" s="23">
        <v>42887</v>
      </c>
      <c r="B637" s="24" t="s">
        <v>104</v>
      </c>
      <c r="C637" s="24" t="s">
        <v>118</v>
      </c>
      <c r="D637" s="24" t="s">
        <v>0</v>
      </c>
      <c r="E637" s="24" t="s">
        <v>178</v>
      </c>
      <c r="F637" s="24" t="s">
        <v>19</v>
      </c>
      <c r="G637" s="24" t="s">
        <v>178</v>
      </c>
      <c r="H637" s="24" t="s">
        <v>21</v>
      </c>
      <c r="I637" s="24" t="s">
        <v>78</v>
      </c>
      <c r="J637" s="27">
        <v>19749877.731739208</v>
      </c>
    </row>
    <row r="638" spans="1:10" x14ac:dyDescent="0.25">
      <c r="A638" s="23">
        <v>42887</v>
      </c>
      <c r="B638" s="24" t="s">
        <v>104</v>
      </c>
      <c r="C638" s="24" t="s">
        <v>118</v>
      </c>
      <c r="D638" s="24" t="s">
        <v>0</v>
      </c>
      <c r="E638" s="24" t="s">
        <v>178</v>
      </c>
      <c r="F638" s="24" t="s">
        <v>19</v>
      </c>
      <c r="G638" s="24" t="s">
        <v>178</v>
      </c>
      <c r="H638" s="24" t="s">
        <v>22</v>
      </c>
      <c r="I638" s="24" t="s">
        <v>79</v>
      </c>
      <c r="J638" s="27">
        <v>18169887.513200071</v>
      </c>
    </row>
    <row r="639" spans="1:10" x14ac:dyDescent="0.25">
      <c r="A639" s="23">
        <v>42887</v>
      </c>
      <c r="B639" s="24" t="s">
        <v>104</v>
      </c>
      <c r="C639" s="24" t="s">
        <v>118</v>
      </c>
      <c r="D639" s="24" t="s">
        <v>0</v>
      </c>
      <c r="E639" s="24" t="s">
        <v>178</v>
      </c>
      <c r="F639" s="24" t="s">
        <v>19</v>
      </c>
      <c r="G639" s="24" t="s">
        <v>178</v>
      </c>
      <c r="H639" s="24" t="s">
        <v>20</v>
      </c>
      <c r="I639" s="24" t="s">
        <v>80</v>
      </c>
      <c r="J639" s="27">
        <v>9479941.3112348206</v>
      </c>
    </row>
    <row r="640" spans="1:10" x14ac:dyDescent="0.25">
      <c r="A640" s="23">
        <v>42887</v>
      </c>
      <c r="B640" s="24" t="s">
        <v>104</v>
      </c>
      <c r="C640" s="24" t="s">
        <v>118</v>
      </c>
      <c r="D640" s="24" t="s">
        <v>0</v>
      </c>
      <c r="E640" s="24" t="s">
        <v>178</v>
      </c>
      <c r="F640" s="24" t="s">
        <v>23</v>
      </c>
      <c r="G640" s="24" t="s">
        <v>182</v>
      </c>
      <c r="H640" s="24" t="s">
        <v>178</v>
      </c>
      <c r="I640" s="24" t="s">
        <v>48</v>
      </c>
      <c r="J640" s="27">
        <v>682555.77440890705</v>
      </c>
    </row>
    <row r="641" spans="1:10" x14ac:dyDescent="0.25">
      <c r="A641" s="23">
        <v>42887</v>
      </c>
      <c r="B641" s="24" t="s">
        <v>104</v>
      </c>
      <c r="C641" s="24" t="s">
        <v>118</v>
      </c>
      <c r="D641" s="24" t="s">
        <v>0</v>
      </c>
      <c r="E641" s="24" t="s">
        <v>178</v>
      </c>
      <c r="F641" s="24" t="s">
        <v>23</v>
      </c>
      <c r="G641" s="24" t="s">
        <v>178</v>
      </c>
      <c r="H641" s="24" t="s">
        <v>201</v>
      </c>
      <c r="I641" s="24" t="s">
        <v>81</v>
      </c>
      <c r="J641" s="27">
        <v>597236.30260779371</v>
      </c>
    </row>
    <row r="642" spans="1:10" x14ac:dyDescent="0.25">
      <c r="A642" s="23">
        <v>42887</v>
      </c>
      <c r="B642" s="24" t="s">
        <v>104</v>
      </c>
      <c r="C642" s="24" t="s">
        <v>118</v>
      </c>
      <c r="D642" s="24" t="s">
        <v>0</v>
      </c>
      <c r="E642" s="24" t="s">
        <v>178</v>
      </c>
      <c r="F642" s="24" t="s">
        <v>23</v>
      </c>
      <c r="G642" s="24" t="s">
        <v>178</v>
      </c>
      <c r="H642" s="24" t="s">
        <v>202</v>
      </c>
      <c r="I642" s="24" t="s">
        <v>82</v>
      </c>
      <c r="J642" s="27">
        <v>85319.471801113381</v>
      </c>
    </row>
    <row r="643" spans="1:10" x14ac:dyDescent="0.25">
      <c r="A643" s="23">
        <v>42887</v>
      </c>
      <c r="B643" s="24" t="s">
        <v>104</v>
      </c>
      <c r="C643" s="24" t="s">
        <v>119</v>
      </c>
      <c r="D643" s="24" t="s">
        <v>1</v>
      </c>
      <c r="E643" s="24" t="s">
        <v>181</v>
      </c>
      <c r="F643" s="24" t="s">
        <v>23</v>
      </c>
      <c r="G643" s="24" t="s">
        <v>178</v>
      </c>
      <c r="H643" s="24" t="s">
        <v>178</v>
      </c>
      <c r="I643" s="24" t="s">
        <v>49</v>
      </c>
      <c r="J643" s="27">
        <v>29028790.756477993</v>
      </c>
    </row>
    <row r="644" spans="1:10" x14ac:dyDescent="0.25">
      <c r="A644" s="23">
        <v>42887</v>
      </c>
      <c r="B644" s="24" t="s">
        <v>104</v>
      </c>
      <c r="C644" s="24" t="s">
        <v>119</v>
      </c>
      <c r="D644" s="24" t="s">
        <v>1</v>
      </c>
      <c r="E644" s="24" t="s">
        <v>178</v>
      </c>
      <c r="F644" s="24" t="s">
        <v>19</v>
      </c>
      <c r="G644" s="24" t="s">
        <v>182</v>
      </c>
      <c r="H644" s="24" t="s">
        <v>178</v>
      </c>
      <c r="I644" s="24" t="s">
        <v>50</v>
      </c>
      <c r="J644" s="27">
        <v>28667342.525174096</v>
      </c>
    </row>
    <row r="645" spans="1:10" x14ac:dyDescent="0.25">
      <c r="A645" s="23">
        <v>42887</v>
      </c>
      <c r="B645" s="24" t="s">
        <v>104</v>
      </c>
      <c r="C645" s="24" t="s">
        <v>119</v>
      </c>
      <c r="D645" s="24" t="s">
        <v>1</v>
      </c>
      <c r="E645" s="24" t="s">
        <v>178</v>
      </c>
      <c r="F645" s="24" t="s">
        <v>19</v>
      </c>
      <c r="G645" s="24" t="s">
        <v>178</v>
      </c>
      <c r="H645" s="24" t="s">
        <v>21</v>
      </c>
      <c r="I645" s="24" t="s">
        <v>83</v>
      </c>
      <c r="J645" s="27">
        <v>12323923.704605266</v>
      </c>
    </row>
    <row r="646" spans="1:10" x14ac:dyDescent="0.25">
      <c r="A646" s="23">
        <v>42887</v>
      </c>
      <c r="B646" s="24" t="s">
        <v>104</v>
      </c>
      <c r="C646" s="24" t="s">
        <v>119</v>
      </c>
      <c r="D646" s="24" t="s">
        <v>1</v>
      </c>
      <c r="E646" s="24" t="s">
        <v>178</v>
      </c>
      <c r="F646" s="24" t="s">
        <v>19</v>
      </c>
      <c r="G646" s="24" t="s">
        <v>178</v>
      </c>
      <c r="H646" s="24" t="s">
        <v>22</v>
      </c>
      <c r="I646" s="24" t="s">
        <v>84</v>
      </c>
      <c r="J646" s="27">
        <v>11338009.808236845</v>
      </c>
    </row>
    <row r="647" spans="1:10" x14ac:dyDescent="0.25">
      <c r="A647" s="23">
        <v>42887</v>
      </c>
      <c r="B647" s="24" t="s">
        <v>104</v>
      </c>
      <c r="C647" s="24" t="s">
        <v>119</v>
      </c>
      <c r="D647" s="24" t="s">
        <v>1</v>
      </c>
      <c r="E647" s="24" t="s">
        <v>178</v>
      </c>
      <c r="F647" s="24" t="s">
        <v>19</v>
      </c>
      <c r="G647" s="24" t="s">
        <v>178</v>
      </c>
      <c r="H647" s="24" t="s">
        <v>20</v>
      </c>
      <c r="I647" s="24" t="s">
        <v>85</v>
      </c>
      <c r="J647" s="27">
        <v>5005409.0123319859</v>
      </c>
    </row>
    <row r="648" spans="1:10" x14ac:dyDescent="0.25">
      <c r="A648" s="23">
        <v>42887</v>
      </c>
      <c r="B648" s="24" t="s">
        <v>104</v>
      </c>
      <c r="C648" s="24" t="s">
        <v>119</v>
      </c>
      <c r="D648" s="24" t="s">
        <v>1</v>
      </c>
      <c r="E648" s="24" t="s">
        <v>178</v>
      </c>
      <c r="F648" s="24" t="s">
        <v>23</v>
      </c>
      <c r="G648" s="24" t="s">
        <v>182</v>
      </c>
      <c r="H648" s="24" t="s">
        <v>178</v>
      </c>
      <c r="I648" s="24" t="s">
        <v>51</v>
      </c>
      <c r="J648" s="27">
        <v>361448.23130389687</v>
      </c>
    </row>
    <row r="649" spans="1:10" x14ac:dyDescent="0.25">
      <c r="A649" s="23">
        <v>42887</v>
      </c>
      <c r="B649" s="24" t="s">
        <v>104</v>
      </c>
      <c r="C649" s="24" t="s">
        <v>119</v>
      </c>
      <c r="D649" s="24" t="s">
        <v>1</v>
      </c>
      <c r="E649" s="24" t="s">
        <v>178</v>
      </c>
      <c r="F649" s="24" t="s">
        <v>23</v>
      </c>
      <c r="G649" s="24" t="s">
        <v>178</v>
      </c>
      <c r="H649" s="24" t="s">
        <v>201</v>
      </c>
      <c r="I649" s="24" t="s">
        <v>86</v>
      </c>
      <c r="J649" s="27">
        <v>298618.15130389686</v>
      </c>
    </row>
    <row r="650" spans="1:10" x14ac:dyDescent="0.25">
      <c r="A650" s="23">
        <v>42887</v>
      </c>
      <c r="B650" s="24" t="s">
        <v>104</v>
      </c>
      <c r="C650" s="24" t="s">
        <v>119</v>
      </c>
      <c r="D650" s="24" t="s">
        <v>1</v>
      </c>
      <c r="E650" s="24" t="s">
        <v>178</v>
      </c>
      <c r="F650" s="24" t="s">
        <v>23</v>
      </c>
      <c r="G650" s="24" t="s">
        <v>178</v>
      </c>
      <c r="H650" s="24" t="s">
        <v>202</v>
      </c>
      <c r="I650" s="24" t="s">
        <v>87</v>
      </c>
      <c r="J650" s="27">
        <v>62830.080000000002</v>
      </c>
    </row>
    <row r="651" spans="1:10" x14ac:dyDescent="0.25">
      <c r="A651" s="23">
        <v>42887</v>
      </c>
      <c r="B651" s="24" t="s">
        <v>104</v>
      </c>
      <c r="C651" s="24" t="s">
        <v>183</v>
      </c>
      <c r="D651" s="24" t="s">
        <v>208</v>
      </c>
      <c r="E651" s="24" t="s">
        <v>181</v>
      </c>
      <c r="F651" s="24" t="s">
        <v>23</v>
      </c>
      <c r="G651" s="24" t="s">
        <v>178</v>
      </c>
      <c r="H651" s="24" t="s">
        <v>178</v>
      </c>
      <c r="I651" s="24" t="s">
        <v>52</v>
      </c>
      <c r="J651" s="27">
        <v>19053471.574105013</v>
      </c>
    </row>
    <row r="652" spans="1:10" x14ac:dyDescent="0.25">
      <c r="A652" s="23">
        <v>42887</v>
      </c>
      <c r="B652" s="24" t="s">
        <v>104</v>
      </c>
      <c r="C652" s="24" t="s">
        <v>183</v>
      </c>
      <c r="D652" s="24" t="s">
        <v>208</v>
      </c>
      <c r="E652" s="24" t="s">
        <v>178</v>
      </c>
      <c r="F652" s="24" t="s">
        <v>19</v>
      </c>
      <c r="G652" s="24" t="s">
        <v>182</v>
      </c>
      <c r="H652" s="24" t="s">
        <v>178</v>
      </c>
      <c r="I652" s="24" t="s">
        <v>53</v>
      </c>
      <c r="J652" s="27">
        <v>18732364.031000003</v>
      </c>
    </row>
    <row r="653" spans="1:10" x14ac:dyDescent="0.25">
      <c r="A653" s="23">
        <v>42887</v>
      </c>
      <c r="B653" s="24" t="s">
        <v>104</v>
      </c>
      <c r="C653" s="24" t="s">
        <v>183</v>
      </c>
      <c r="D653" s="24" t="s">
        <v>208</v>
      </c>
      <c r="E653" s="24" t="s">
        <v>178</v>
      </c>
      <c r="F653" s="24" t="s">
        <v>19</v>
      </c>
      <c r="G653" s="24" t="s">
        <v>178</v>
      </c>
      <c r="H653" s="24" t="s">
        <v>21</v>
      </c>
      <c r="I653" s="24" t="s">
        <v>88</v>
      </c>
      <c r="J653" s="27">
        <v>7425954.0271339417</v>
      </c>
    </row>
    <row r="654" spans="1:10" x14ac:dyDescent="0.25">
      <c r="A654" s="23">
        <v>42887</v>
      </c>
      <c r="B654" s="24" t="s">
        <v>104</v>
      </c>
      <c r="C654" s="24" t="s">
        <v>183</v>
      </c>
      <c r="D654" s="24" t="s">
        <v>208</v>
      </c>
      <c r="E654" s="24" t="s">
        <v>178</v>
      </c>
      <c r="F654" s="24" t="s">
        <v>19</v>
      </c>
      <c r="G654" s="24" t="s">
        <v>178</v>
      </c>
      <c r="H654" s="24" t="s">
        <v>22</v>
      </c>
      <c r="I654" s="24" t="s">
        <v>89</v>
      </c>
      <c r="J654" s="27">
        <v>6831877.7049632259</v>
      </c>
    </row>
    <row r="655" spans="1:10" x14ac:dyDescent="0.25">
      <c r="A655" s="23">
        <v>42887</v>
      </c>
      <c r="B655" s="24" t="s">
        <v>104</v>
      </c>
      <c r="C655" s="24" t="s">
        <v>183</v>
      </c>
      <c r="D655" s="24" t="s">
        <v>208</v>
      </c>
      <c r="E655" s="24" t="s">
        <v>178</v>
      </c>
      <c r="F655" s="24" t="s">
        <v>19</v>
      </c>
      <c r="G655" s="24" t="s">
        <v>178</v>
      </c>
      <c r="H655" s="24" t="s">
        <v>20</v>
      </c>
      <c r="I655" s="24" t="s">
        <v>90</v>
      </c>
      <c r="J655" s="27">
        <v>4474532.2989028348</v>
      </c>
    </row>
    <row r="656" spans="1:10" x14ac:dyDescent="0.25">
      <c r="A656" s="23">
        <v>42887</v>
      </c>
      <c r="B656" s="24" t="s">
        <v>104</v>
      </c>
      <c r="C656" s="24" t="s">
        <v>183</v>
      </c>
      <c r="D656" s="24" t="s">
        <v>208</v>
      </c>
      <c r="E656" s="24" t="s">
        <v>178</v>
      </c>
      <c r="F656" s="24" t="s">
        <v>23</v>
      </c>
      <c r="G656" s="24" t="s">
        <v>182</v>
      </c>
      <c r="H656" s="24" t="s">
        <v>178</v>
      </c>
      <c r="I656" s="24" t="s">
        <v>54</v>
      </c>
      <c r="J656" s="27">
        <v>321107.54310501018</v>
      </c>
    </row>
    <row r="657" spans="1:10" x14ac:dyDescent="0.25">
      <c r="A657" s="23">
        <v>42887</v>
      </c>
      <c r="B657" s="24" t="s">
        <v>104</v>
      </c>
      <c r="C657" s="24" t="s">
        <v>183</v>
      </c>
      <c r="D657" s="24" t="s">
        <v>208</v>
      </c>
      <c r="E657" s="24" t="s">
        <v>178</v>
      </c>
      <c r="F657" s="24" t="s">
        <v>23</v>
      </c>
      <c r="G657" s="24" t="s">
        <v>178</v>
      </c>
      <c r="H657" s="24" t="s">
        <v>201</v>
      </c>
      <c r="I657" s="24" t="s">
        <v>92</v>
      </c>
      <c r="J657" s="27">
        <v>298618.15130389686</v>
      </c>
    </row>
    <row r="658" spans="1:10" x14ac:dyDescent="0.25">
      <c r="A658" s="23">
        <v>42887</v>
      </c>
      <c r="B658" s="24" t="s">
        <v>104</v>
      </c>
      <c r="C658" s="24" t="s">
        <v>183</v>
      </c>
      <c r="D658" s="24" t="s">
        <v>208</v>
      </c>
      <c r="E658" s="24" t="s">
        <v>178</v>
      </c>
      <c r="F658" s="24" t="s">
        <v>23</v>
      </c>
      <c r="G658" s="24" t="s">
        <v>178</v>
      </c>
      <c r="H658" s="24" t="s">
        <v>202</v>
      </c>
      <c r="I658" s="24" t="s">
        <v>91</v>
      </c>
      <c r="J658" s="27">
        <v>22489.391801113379</v>
      </c>
    </row>
    <row r="659" spans="1:10" x14ac:dyDescent="0.25">
      <c r="A659" s="23">
        <v>42887</v>
      </c>
      <c r="B659" s="24" t="s">
        <v>104</v>
      </c>
      <c r="C659" s="24" t="s">
        <v>120</v>
      </c>
      <c r="D659" s="24" t="s">
        <v>14</v>
      </c>
      <c r="E659" s="24" t="s">
        <v>181</v>
      </c>
      <c r="F659" s="24" t="s">
        <v>23</v>
      </c>
      <c r="G659" s="24" t="s">
        <v>178</v>
      </c>
      <c r="H659" s="24" t="s">
        <v>178</v>
      </c>
      <c r="I659" s="24" t="s">
        <v>55</v>
      </c>
      <c r="J659" s="27">
        <v>740147</v>
      </c>
    </row>
    <row r="660" spans="1:10" x14ac:dyDescent="0.25">
      <c r="A660" s="23">
        <v>42887</v>
      </c>
      <c r="B660" s="24" t="s">
        <v>104</v>
      </c>
      <c r="C660" s="24" t="s">
        <v>120</v>
      </c>
      <c r="D660" s="24" t="s">
        <v>14</v>
      </c>
      <c r="E660" s="24" t="s">
        <v>178</v>
      </c>
      <c r="F660" s="24" t="s">
        <v>203</v>
      </c>
      <c r="G660" s="24" t="s">
        <v>182</v>
      </c>
      <c r="H660" s="24" t="s">
        <v>178</v>
      </c>
      <c r="I660" s="24" t="s">
        <v>56</v>
      </c>
      <c r="J660" s="27">
        <v>160000</v>
      </c>
    </row>
    <row r="661" spans="1:10" x14ac:dyDescent="0.25">
      <c r="A661" s="23">
        <v>42887</v>
      </c>
      <c r="B661" s="24" t="s">
        <v>104</v>
      </c>
      <c r="C661" s="24" t="s">
        <v>120</v>
      </c>
      <c r="D661" s="24" t="s">
        <v>14</v>
      </c>
      <c r="E661" s="24" t="s">
        <v>178</v>
      </c>
      <c r="F661" s="24" t="s">
        <v>32</v>
      </c>
      <c r="G661" s="24" t="s">
        <v>182</v>
      </c>
      <c r="H661" s="24" t="s">
        <v>178</v>
      </c>
      <c r="I661" s="24" t="s">
        <v>57</v>
      </c>
      <c r="J661" s="27">
        <v>400400</v>
      </c>
    </row>
    <row r="662" spans="1:10" x14ac:dyDescent="0.25">
      <c r="A662" s="23">
        <v>42887</v>
      </c>
      <c r="B662" s="24" t="s">
        <v>104</v>
      </c>
      <c r="C662" s="24" t="s">
        <v>120</v>
      </c>
      <c r="D662" s="24" t="s">
        <v>14</v>
      </c>
      <c r="E662" s="24" t="s">
        <v>178</v>
      </c>
      <c r="F662" s="24" t="s">
        <v>32</v>
      </c>
      <c r="G662" s="24" t="s">
        <v>178</v>
      </c>
      <c r="H662" s="24" t="s">
        <v>37</v>
      </c>
      <c r="I662" s="24" t="s">
        <v>93</v>
      </c>
      <c r="J662" s="27">
        <v>280000</v>
      </c>
    </row>
    <row r="663" spans="1:10" x14ac:dyDescent="0.25">
      <c r="A663" s="23">
        <v>42887</v>
      </c>
      <c r="B663" s="24" t="s">
        <v>104</v>
      </c>
      <c r="C663" s="24" t="s">
        <v>120</v>
      </c>
      <c r="D663" s="24" t="s">
        <v>14</v>
      </c>
      <c r="E663" s="24" t="s">
        <v>178</v>
      </c>
      <c r="F663" s="24" t="s">
        <v>32</v>
      </c>
      <c r="G663" s="24" t="s">
        <v>178</v>
      </c>
      <c r="H663" s="24" t="s">
        <v>38</v>
      </c>
      <c r="I663" s="24" t="s">
        <v>94</v>
      </c>
      <c r="J663" s="27">
        <v>28000</v>
      </c>
    </row>
    <row r="664" spans="1:10" x14ac:dyDescent="0.25">
      <c r="A664" s="23">
        <v>42887</v>
      </c>
      <c r="B664" s="24" t="s">
        <v>104</v>
      </c>
      <c r="C664" s="24" t="s">
        <v>120</v>
      </c>
      <c r="D664" s="24" t="s">
        <v>14</v>
      </c>
      <c r="E664" s="24" t="s">
        <v>178</v>
      </c>
      <c r="F664" s="24" t="s">
        <v>32</v>
      </c>
      <c r="G664" s="24" t="s">
        <v>178</v>
      </c>
      <c r="H664" s="24" t="s">
        <v>39</v>
      </c>
      <c r="I664" s="24" t="s">
        <v>94</v>
      </c>
      <c r="J664" s="27">
        <v>92400</v>
      </c>
    </row>
    <row r="665" spans="1:10" x14ac:dyDescent="0.25">
      <c r="A665" s="23">
        <v>42887</v>
      </c>
      <c r="B665" s="24" t="s">
        <v>104</v>
      </c>
      <c r="C665" s="24" t="s">
        <v>120</v>
      </c>
      <c r="D665" s="24" t="s">
        <v>14</v>
      </c>
      <c r="E665" s="24" t="s">
        <v>178</v>
      </c>
      <c r="F665" s="24" t="s">
        <v>15</v>
      </c>
      <c r="G665" s="24" t="s">
        <v>182</v>
      </c>
      <c r="H665" s="24" t="s">
        <v>178</v>
      </c>
      <c r="I665" s="24" t="s">
        <v>58</v>
      </c>
      <c r="J665" s="27">
        <v>101129</v>
      </c>
    </row>
    <row r="666" spans="1:10" x14ac:dyDescent="0.25">
      <c r="A666" s="23">
        <v>42887</v>
      </c>
      <c r="B666" s="24" t="s">
        <v>104</v>
      </c>
      <c r="C666" s="24" t="s">
        <v>120</v>
      </c>
      <c r="D666" s="24" t="s">
        <v>14</v>
      </c>
      <c r="E666" s="24" t="s">
        <v>178</v>
      </c>
      <c r="F666" s="24" t="s">
        <v>15</v>
      </c>
      <c r="G666" s="24" t="s">
        <v>178</v>
      </c>
      <c r="H666" s="24" t="s">
        <v>40</v>
      </c>
      <c r="I666" s="24" t="s">
        <v>95</v>
      </c>
      <c r="J666" s="27">
        <v>45017</v>
      </c>
    </row>
    <row r="667" spans="1:10" x14ac:dyDescent="0.25">
      <c r="A667" s="23">
        <v>42887</v>
      </c>
      <c r="B667" s="24" t="s">
        <v>104</v>
      </c>
      <c r="C667" s="24" t="s">
        <v>120</v>
      </c>
      <c r="D667" s="24" t="s">
        <v>14</v>
      </c>
      <c r="E667" s="24" t="s">
        <v>178</v>
      </c>
      <c r="F667" s="24" t="s">
        <v>15</v>
      </c>
      <c r="G667" s="24" t="s">
        <v>178</v>
      </c>
      <c r="H667" s="24" t="s">
        <v>41</v>
      </c>
      <c r="I667" s="24" t="s">
        <v>96</v>
      </c>
      <c r="J667" s="27">
        <v>41726</v>
      </c>
    </row>
    <row r="668" spans="1:10" x14ac:dyDescent="0.25">
      <c r="A668" s="23">
        <v>42887</v>
      </c>
      <c r="B668" s="24" t="s">
        <v>104</v>
      </c>
      <c r="C668" s="24" t="s">
        <v>120</v>
      </c>
      <c r="D668" s="24" t="s">
        <v>14</v>
      </c>
      <c r="E668" s="24" t="s">
        <v>178</v>
      </c>
      <c r="F668" s="24" t="s">
        <v>15</v>
      </c>
      <c r="G668" s="24" t="s">
        <v>178</v>
      </c>
      <c r="H668" s="24" t="s">
        <v>42</v>
      </c>
      <c r="I668" s="24" t="s">
        <v>97</v>
      </c>
      <c r="J668" s="27">
        <v>14386</v>
      </c>
    </row>
    <row r="669" spans="1:10" x14ac:dyDescent="0.25">
      <c r="A669" s="23">
        <v>42887</v>
      </c>
      <c r="B669" s="24" t="s">
        <v>104</v>
      </c>
      <c r="C669" s="24" t="s">
        <v>120</v>
      </c>
      <c r="D669" s="24" t="s">
        <v>14</v>
      </c>
      <c r="E669" s="24" t="s">
        <v>178</v>
      </c>
      <c r="F669" s="24" t="s">
        <v>29</v>
      </c>
      <c r="G669" s="24" t="s">
        <v>182</v>
      </c>
      <c r="H669" s="24" t="s">
        <v>178</v>
      </c>
      <c r="I669" s="24" t="s">
        <v>59</v>
      </c>
      <c r="J669" s="27">
        <v>29960</v>
      </c>
    </row>
    <row r="670" spans="1:10" x14ac:dyDescent="0.25">
      <c r="A670" s="23">
        <v>42887</v>
      </c>
      <c r="B670" s="24" t="s">
        <v>104</v>
      </c>
      <c r="C670" s="24" t="s">
        <v>120</v>
      </c>
      <c r="D670" s="24" t="s">
        <v>14</v>
      </c>
      <c r="E670" s="24" t="s">
        <v>178</v>
      </c>
      <c r="F670" s="24" t="s">
        <v>36</v>
      </c>
      <c r="G670" s="24" t="s">
        <v>182</v>
      </c>
      <c r="H670" s="24" t="s">
        <v>178</v>
      </c>
      <c r="I670" s="24" t="s">
        <v>60</v>
      </c>
      <c r="J670" s="27">
        <v>48658</v>
      </c>
    </row>
    <row r="671" spans="1:10" x14ac:dyDescent="0.25">
      <c r="A671" s="23">
        <v>42887</v>
      </c>
      <c r="B671" s="24" t="s">
        <v>104</v>
      </c>
      <c r="C671" s="24" t="s">
        <v>120</v>
      </c>
      <c r="D671" s="24" t="s">
        <v>2</v>
      </c>
      <c r="E671" s="24" t="s">
        <v>181</v>
      </c>
      <c r="F671" s="24" t="s">
        <v>36</v>
      </c>
      <c r="G671" s="24" t="s">
        <v>178</v>
      </c>
      <c r="H671" s="24" t="s">
        <v>178</v>
      </c>
      <c r="I671" s="24" t="s">
        <v>61</v>
      </c>
      <c r="J671" s="27">
        <v>13868477.9661166</v>
      </c>
    </row>
    <row r="672" spans="1:10" x14ac:dyDescent="0.25">
      <c r="A672" s="23">
        <v>42887</v>
      </c>
      <c r="B672" s="24" t="s">
        <v>104</v>
      </c>
      <c r="C672" s="24" t="s">
        <v>120</v>
      </c>
      <c r="D672" s="24" t="s">
        <v>2</v>
      </c>
      <c r="E672" s="24" t="s">
        <v>178</v>
      </c>
      <c r="F672" s="24" t="s">
        <v>16</v>
      </c>
      <c r="G672" s="24" t="s">
        <v>182</v>
      </c>
      <c r="H672" s="24" t="s">
        <v>178</v>
      </c>
      <c r="I672" s="24" t="s">
        <v>62</v>
      </c>
      <c r="J672" s="27">
        <v>1250000</v>
      </c>
    </row>
    <row r="673" spans="1:10" x14ac:dyDescent="0.25">
      <c r="A673" s="23">
        <v>42887</v>
      </c>
      <c r="B673" s="24" t="s">
        <v>104</v>
      </c>
      <c r="C673" s="24" t="s">
        <v>120</v>
      </c>
      <c r="D673" s="24" t="s">
        <v>2</v>
      </c>
      <c r="E673" s="24" t="s">
        <v>178</v>
      </c>
      <c r="F673" s="24" t="s">
        <v>31</v>
      </c>
      <c r="G673" s="24" t="s">
        <v>182</v>
      </c>
      <c r="H673" s="24" t="s">
        <v>178</v>
      </c>
      <c r="I673" s="24" t="s">
        <v>63</v>
      </c>
      <c r="J673" s="27">
        <v>1223722.5</v>
      </c>
    </row>
    <row r="674" spans="1:10" x14ac:dyDescent="0.25">
      <c r="A674" s="23">
        <v>42887</v>
      </c>
      <c r="B674" s="24" t="s">
        <v>104</v>
      </c>
      <c r="C674" s="24" t="s">
        <v>120</v>
      </c>
      <c r="D674" s="24" t="s">
        <v>2</v>
      </c>
      <c r="E674" s="24" t="s">
        <v>178</v>
      </c>
      <c r="F674" s="24" t="s">
        <v>31</v>
      </c>
      <c r="G674" s="24" t="s">
        <v>178</v>
      </c>
      <c r="H674" s="24" t="s">
        <v>37</v>
      </c>
      <c r="I674" s="24" t="s">
        <v>98</v>
      </c>
      <c r="J674" s="27">
        <v>577500</v>
      </c>
    </row>
    <row r="675" spans="1:10" x14ac:dyDescent="0.25">
      <c r="A675" s="23">
        <v>42887</v>
      </c>
      <c r="B675" s="24" t="s">
        <v>104</v>
      </c>
      <c r="C675" s="24" t="s">
        <v>120</v>
      </c>
      <c r="D675" s="24" t="s">
        <v>2</v>
      </c>
      <c r="E675" s="24" t="s">
        <v>178</v>
      </c>
      <c r="F675" s="24" t="s">
        <v>31</v>
      </c>
      <c r="G675" s="24" t="s">
        <v>178</v>
      </c>
      <c r="H675" s="24" t="s">
        <v>38</v>
      </c>
      <c r="I675" s="24" t="s">
        <v>99</v>
      </c>
      <c r="J675" s="27">
        <v>363825</v>
      </c>
    </row>
    <row r="676" spans="1:10" x14ac:dyDescent="0.25">
      <c r="A676" s="23">
        <v>42887</v>
      </c>
      <c r="B676" s="24" t="s">
        <v>104</v>
      </c>
      <c r="C676" s="24" t="s">
        <v>120</v>
      </c>
      <c r="D676" s="24" t="s">
        <v>2</v>
      </c>
      <c r="E676" s="24" t="s">
        <v>178</v>
      </c>
      <c r="F676" s="24" t="s">
        <v>31</v>
      </c>
      <c r="G676" s="24" t="s">
        <v>178</v>
      </c>
      <c r="H676" s="24" t="s">
        <v>39</v>
      </c>
      <c r="I676" s="24" t="s">
        <v>100</v>
      </c>
      <c r="J676" s="27">
        <v>282397.5</v>
      </c>
    </row>
    <row r="677" spans="1:10" x14ac:dyDescent="0.25">
      <c r="A677" s="23">
        <v>42887</v>
      </c>
      <c r="B677" s="24" t="s">
        <v>104</v>
      </c>
      <c r="C677" s="24" t="s">
        <v>120</v>
      </c>
      <c r="D677" s="24" t="s">
        <v>2</v>
      </c>
      <c r="E677" s="24" t="s">
        <v>178</v>
      </c>
      <c r="F677" s="24" t="s">
        <v>28</v>
      </c>
      <c r="G677" s="24" t="s">
        <v>182</v>
      </c>
      <c r="H677" s="24" t="s">
        <v>178</v>
      </c>
      <c r="I677" s="24" t="s">
        <v>64</v>
      </c>
      <c r="J677" s="27">
        <v>9135629.8428107705</v>
      </c>
    </row>
    <row r="678" spans="1:10" x14ac:dyDescent="0.25">
      <c r="A678" s="23">
        <v>42887</v>
      </c>
      <c r="B678" s="24" t="s">
        <v>104</v>
      </c>
      <c r="C678" s="24" t="s">
        <v>120</v>
      </c>
      <c r="D678" s="24" t="s">
        <v>2</v>
      </c>
      <c r="E678" s="24" t="s">
        <v>178</v>
      </c>
      <c r="F678" s="24" t="s">
        <v>28</v>
      </c>
      <c r="G678" s="24" t="s">
        <v>178</v>
      </c>
      <c r="H678" s="24" t="s">
        <v>43</v>
      </c>
      <c r="I678" s="24" t="s">
        <v>101</v>
      </c>
      <c r="J678" s="27">
        <v>5769871.4796699602</v>
      </c>
    </row>
    <row r="679" spans="1:10" x14ac:dyDescent="0.25">
      <c r="A679" s="23">
        <v>42887</v>
      </c>
      <c r="B679" s="24" t="s">
        <v>104</v>
      </c>
      <c r="C679" s="24" t="s">
        <v>120</v>
      </c>
      <c r="D679" s="24" t="s">
        <v>2</v>
      </c>
      <c r="E679" s="24" t="s">
        <v>178</v>
      </c>
      <c r="F679" s="24" t="s">
        <v>28</v>
      </c>
      <c r="G679" s="24" t="s">
        <v>178</v>
      </c>
      <c r="H679" s="24" t="s">
        <v>44</v>
      </c>
      <c r="I679" s="24" t="s">
        <v>102</v>
      </c>
      <c r="J679" s="27">
        <v>3365758.3631408107</v>
      </c>
    </row>
    <row r="680" spans="1:10" x14ac:dyDescent="0.25">
      <c r="A680" s="23">
        <v>42887</v>
      </c>
      <c r="B680" s="24" t="s">
        <v>104</v>
      </c>
      <c r="C680" s="24" t="s">
        <v>120</v>
      </c>
      <c r="D680" s="24" t="s">
        <v>2</v>
      </c>
      <c r="E680" s="24" t="s">
        <v>178</v>
      </c>
      <c r="F680" s="24" t="s">
        <v>35</v>
      </c>
      <c r="G680" s="24" t="s">
        <v>182</v>
      </c>
      <c r="H680" s="24" t="s">
        <v>178</v>
      </c>
      <c r="I680" s="24" t="s">
        <v>65</v>
      </c>
      <c r="J680" s="27">
        <v>270000</v>
      </c>
    </row>
    <row r="681" spans="1:10" x14ac:dyDescent="0.25">
      <c r="A681" s="23">
        <v>42887</v>
      </c>
      <c r="B681" s="24" t="s">
        <v>104</v>
      </c>
      <c r="C681" s="24" t="s">
        <v>120</v>
      </c>
      <c r="D681" s="24" t="s">
        <v>2</v>
      </c>
      <c r="E681" s="24" t="s">
        <v>178</v>
      </c>
      <c r="F681" s="24" t="s">
        <v>45</v>
      </c>
      <c r="G681" s="24" t="s">
        <v>182</v>
      </c>
      <c r="H681" s="24" t="s">
        <v>178</v>
      </c>
      <c r="I681" s="24" t="s">
        <v>66</v>
      </c>
      <c r="J681" s="27">
        <v>250000</v>
      </c>
    </row>
    <row r="682" spans="1:10" x14ac:dyDescent="0.25">
      <c r="A682" s="23">
        <v>42887</v>
      </c>
      <c r="B682" s="24" t="s">
        <v>104</v>
      </c>
      <c r="C682" s="24" t="s">
        <v>120</v>
      </c>
      <c r="D682" s="24" t="s">
        <v>2</v>
      </c>
      <c r="E682" s="24" t="s">
        <v>178</v>
      </c>
      <c r="F682" s="24" t="s">
        <v>30</v>
      </c>
      <c r="G682" s="24" t="s">
        <v>182</v>
      </c>
      <c r="H682" s="24" t="s">
        <v>178</v>
      </c>
      <c r="I682" s="24" t="s">
        <v>67</v>
      </c>
      <c r="J682" s="27">
        <v>1133000</v>
      </c>
    </row>
    <row r="683" spans="1:10" x14ac:dyDescent="0.25">
      <c r="A683" s="23">
        <v>42887</v>
      </c>
      <c r="B683" s="24" t="s">
        <v>104</v>
      </c>
      <c r="C683" s="24" t="s">
        <v>120</v>
      </c>
      <c r="D683" s="24" t="s">
        <v>2</v>
      </c>
      <c r="E683" s="24" t="s">
        <v>178</v>
      </c>
      <c r="F683" s="24" t="s">
        <v>34</v>
      </c>
      <c r="G683" s="24" t="s">
        <v>182</v>
      </c>
      <c r="H683" s="24" t="s">
        <v>178</v>
      </c>
      <c r="I683" s="24" t="s">
        <v>68</v>
      </c>
      <c r="J683" s="27">
        <v>480822.62330583006</v>
      </c>
    </row>
    <row r="684" spans="1:10" x14ac:dyDescent="0.25">
      <c r="A684" s="23">
        <v>42887</v>
      </c>
      <c r="B684" s="24" t="s">
        <v>104</v>
      </c>
      <c r="C684" s="24" t="s">
        <v>120</v>
      </c>
      <c r="D684" s="24" t="s">
        <v>2</v>
      </c>
      <c r="E684" s="24" t="s">
        <v>178</v>
      </c>
      <c r="F684" s="24" t="s">
        <v>33</v>
      </c>
      <c r="G684" s="24" t="s">
        <v>182</v>
      </c>
      <c r="H684" s="24" t="s">
        <v>178</v>
      </c>
      <c r="I684" s="24" t="s">
        <v>69</v>
      </c>
      <c r="J684" s="27">
        <v>125303</v>
      </c>
    </row>
    <row r="685" spans="1:10" x14ac:dyDescent="0.25">
      <c r="A685" s="23">
        <v>42887</v>
      </c>
      <c r="B685" s="24" t="s">
        <v>104</v>
      </c>
      <c r="C685" s="24" t="s">
        <v>184</v>
      </c>
      <c r="D685" s="24" t="s">
        <v>17</v>
      </c>
      <c r="E685" s="24" t="s">
        <v>181</v>
      </c>
      <c r="F685" s="24" t="s">
        <v>33</v>
      </c>
      <c r="G685" s="24" t="s">
        <v>178</v>
      </c>
      <c r="H685" s="24" t="s">
        <v>178</v>
      </c>
      <c r="I685" s="24" t="s">
        <v>70</v>
      </c>
      <c r="J685" s="27">
        <v>4444846.6079884134</v>
      </c>
    </row>
    <row r="686" spans="1:10" x14ac:dyDescent="0.25">
      <c r="A686" s="23">
        <v>42887</v>
      </c>
      <c r="B686" s="24" t="s">
        <v>104</v>
      </c>
      <c r="C686" s="24" t="s">
        <v>121</v>
      </c>
      <c r="D686" s="24" t="s">
        <v>5</v>
      </c>
      <c r="E686" s="24" t="s">
        <v>181</v>
      </c>
      <c r="F686" s="24" t="s">
        <v>33</v>
      </c>
      <c r="G686" s="24" t="s">
        <v>178</v>
      </c>
      <c r="H686" s="24" t="s">
        <v>178</v>
      </c>
      <c r="I686" s="24" t="s">
        <v>71</v>
      </c>
      <c r="J686" s="27">
        <v>5086</v>
      </c>
    </row>
    <row r="687" spans="1:10" x14ac:dyDescent="0.25">
      <c r="A687" s="23">
        <v>42887</v>
      </c>
      <c r="B687" s="24" t="s">
        <v>104</v>
      </c>
      <c r="C687" s="24" t="s">
        <v>121</v>
      </c>
      <c r="D687" s="24" t="s">
        <v>5</v>
      </c>
      <c r="E687" s="24" t="s">
        <v>178</v>
      </c>
      <c r="F687" s="24" t="s">
        <v>3</v>
      </c>
      <c r="G687" s="24" t="s">
        <v>182</v>
      </c>
      <c r="H687" s="24" t="s">
        <v>178</v>
      </c>
      <c r="I687" s="24" t="s">
        <v>72</v>
      </c>
      <c r="J687" s="27">
        <v>5086</v>
      </c>
    </row>
    <row r="688" spans="1:10" x14ac:dyDescent="0.25">
      <c r="A688" s="23">
        <v>42887</v>
      </c>
      <c r="B688" s="24" t="s">
        <v>104</v>
      </c>
      <c r="C688" s="24" t="s">
        <v>122</v>
      </c>
      <c r="D688" s="24" t="s">
        <v>6</v>
      </c>
      <c r="E688" s="24" t="s">
        <v>181</v>
      </c>
      <c r="F688" s="24" t="s">
        <v>27</v>
      </c>
      <c r="G688" s="24" t="s">
        <v>178</v>
      </c>
      <c r="H688" s="24" t="s">
        <v>178</v>
      </c>
      <c r="I688" s="24" t="s">
        <v>74</v>
      </c>
      <c r="J688" s="27">
        <v>2143146</v>
      </c>
    </row>
    <row r="689" spans="1:10" x14ac:dyDescent="0.25">
      <c r="A689" s="23">
        <v>42887</v>
      </c>
      <c r="B689" s="24" t="s">
        <v>104</v>
      </c>
      <c r="C689" s="24" t="s">
        <v>122</v>
      </c>
      <c r="D689" s="24" t="s">
        <v>6</v>
      </c>
      <c r="E689" s="24" t="s">
        <v>178</v>
      </c>
      <c r="F689" s="24" t="s">
        <v>4</v>
      </c>
      <c r="G689" s="24" t="s">
        <v>182</v>
      </c>
      <c r="H689" s="24" t="s">
        <v>178</v>
      </c>
      <c r="I689" s="24" t="s">
        <v>75</v>
      </c>
      <c r="J689" s="27">
        <v>2143146</v>
      </c>
    </row>
    <row r="690" spans="1:10" x14ac:dyDescent="0.25">
      <c r="A690" s="23">
        <v>42887</v>
      </c>
      <c r="B690" s="24" t="s">
        <v>104</v>
      </c>
      <c r="C690" s="24" t="s">
        <v>185</v>
      </c>
      <c r="D690" s="24" t="s">
        <v>7</v>
      </c>
      <c r="E690" s="24" t="s">
        <v>181</v>
      </c>
      <c r="F690" s="24" t="s">
        <v>18</v>
      </c>
      <c r="G690" s="24" t="s">
        <v>178</v>
      </c>
      <c r="H690" s="24" t="s">
        <v>178</v>
      </c>
      <c r="I690" s="24" t="s">
        <v>77</v>
      </c>
      <c r="J690" s="27">
        <v>2306786.6079884134</v>
      </c>
    </row>
    <row r="691" spans="1:10" x14ac:dyDescent="0.25">
      <c r="A691" s="23">
        <v>42887</v>
      </c>
      <c r="B691" s="24" t="s">
        <v>104</v>
      </c>
      <c r="C691" s="24" t="s">
        <v>123</v>
      </c>
      <c r="D691" s="24" t="s">
        <v>10</v>
      </c>
      <c r="E691" s="24" t="s">
        <v>181</v>
      </c>
      <c r="F691" s="24" t="s">
        <v>18</v>
      </c>
      <c r="G691" s="24" t="s">
        <v>178</v>
      </c>
      <c r="H691" s="24" t="s">
        <v>178</v>
      </c>
      <c r="I691" s="24" t="s">
        <v>11</v>
      </c>
      <c r="J691" s="27">
        <v>461357.32159768272</v>
      </c>
    </row>
    <row r="692" spans="1:10" x14ac:dyDescent="0.25">
      <c r="A692" s="23">
        <v>42887</v>
      </c>
      <c r="B692" s="24" t="s">
        <v>104</v>
      </c>
      <c r="C692" s="24" t="s">
        <v>186</v>
      </c>
      <c r="D692" s="24" t="s">
        <v>8</v>
      </c>
      <c r="E692" s="24" t="s">
        <v>181</v>
      </c>
      <c r="F692" s="24" t="s">
        <v>18</v>
      </c>
      <c r="G692" s="24" t="s">
        <v>178</v>
      </c>
      <c r="H692" s="24" t="s">
        <v>178</v>
      </c>
      <c r="I692" s="24" t="s">
        <v>12</v>
      </c>
      <c r="J692" s="27">
        <v>1845429.2863907306</v>
      </c>
    </row>
    <row r="693" spans="1:10" x14ac:dyDescent="0.25">
      <c r="A693" s="23">
        <v>42917</v>
      </c>
      <c r="B693" s="24" t="s">
        <v>103</v>
      </c>
      <c r="C693" s="24" t="s">
        <v>118</v>
      </c>
      <c r="D693" s="24" t="s">
        <v>0</v>
      </c>
      <c r="E693" s="24" t="s">
        <v>181</v>
      </c>
      <c r="F693" s="24" t="s">
        <v>25</v>
      </c>
      <c r="G693" s="24" t="s">
        <v>178</v>
      </c>
      <c r="H693" s="24" t="s">
        <v>178</v>
      </c>
      <c r="I693" s="24" t="s">
        <v>129</v>
      </c>
      <c r="J693" s="27">
        <v>41592303.58212281</v>
      </c>
    </row>
    <row r="694" spans="1:10" x14ac:dyDescent="0.25">
      <c r="A694" s="23">
        <v>42917</v>
      </c>
      <c r="B694" s="24" t="s">
        <v>103</v>
      </c>
      <c r="C694" s="24" t="s">
        <v>118</v>
      </c>
      <c r="D694" s="24" t="s">
        <v>0</v>
      </c>
      <c r="E694" s="24" t="s">
        <v>178</v>
      </c>
      <c r="F694" s="24" t="s">
        <v>19</v>
      </c>
      <c r="G694" s="24" t="s">
        <v>182</v>
      </c>
      <c r="H694" s="24" t="s">
        <v>178</v>
      </c>
      <c r="I694" s="24" t="s">
        <v>47</v>
      </c>
      <c r="J694" s="27">
        <v>41007120.884101041</v>
      </c>
    </row>
    <row r="695" spans="1:10" x14ac:dyDescent="0.25">
      <c r="A695" s="23">
        <v>42917</v>
      </c>
      <c r="B695" s="24" t="s">
        <v>103</v>
      </c>
      <c r="C695" s="24" t="s">
        <v>118</v>
      </c>
      <c r="D695" s="24" t="s">
        <v>0</v>
      </c>
      <c r="E695" s="24" t="s">
        <v>178</v>
      </c>
      <c r="F695" s="24" t="s">
        <v>19</v>
      </c>
      <c r="G695" s="24" t="s">
        <v>178</v>
      </c>
      <c r="H695" s="24" t="s">
        <v>21</v>
      </c>
      <c r="I695" s="24" t="s">
        <v>78</v>
      </c>
      <c r="J695" s="27">
        <v>15516207.902092284</v>
      </c>
    </row>
    <row r="696" spans="1:10" x14ac:dyDescent="0.25">
      <c r="A696" s="23">
        <v>42917</v>
      </c>
      <c r="B696" s="24" t="s">
        <v>103</v>
      </c>
      <c r="C696" s="24" t="s">
        <v>118</v>
      </c>
      <c r="D696" s="24" t="s">
        <v>0</v>
      </c>
      <c r="E696" s="24" t="s">
        <v>178</v>
      </c>
      <c r="F696" s="24" t="s">
        <v>19</v>
      </c>
      <c r="G696" s="24" t="s">
        <v>178</v>
      </c>
      <c r="H696" s="24" t="s">
        <v>22</v>
      </c>
      <c r="I696" s="24" t="s">
        <v>79</v>
      </c>
      <c r="J696" s="27">
        <v>16624508.466527447</v>
      </c>
    </row>
    <row r="697" spans="1:10" x14ac:dyDescent="0.25">
      <c r="A697" s="23">
        <v>42917</v>
      </c>
      <c r="B697" s="24" t="s">
        <v>103</v>
      </c>
      <c r="C697" s="24" t="s">
        <v>118</v>
      </c>
      <c r="D697" s="24" t="s">
        <v>0</v>
      </c>
      <c r="E697" s="24" t="s">
        <v>178</v>
      </c>
      <c r="F697" s="24" t="s">
        <v>19</v>
      </c>
      <c r="G697" s="24" t="s">
        <v>178</v>
      </c>
      <c r="H697" s="24" t="s">
        <v>20</v>
      </c>
      <c r="I697" s="24" t="s">
        <v>80</v>
      </c>
      <c r="J697" s="27">
        <v>8866404.5154813062</v>
      </c>
    </row>
    <row r="698" spans="1:10" x14ac:dyDescent="0.25">
      <c r="A698" s="23">
        <v>42917</v>
      </c>
      <c r="B698" s="24" t="s">
        <v>103</v>
      </c>
      <c r="C698" s="24" t="s">
        <v>118</v>
      </c>
      <c r="D698" s="24" t="s">
        <v>0</v>
      </c>
      <c r="E698" s="24" t="s">
        <v>178</v>
      </c>
      <c r="F698" s="24" t="s">
        <v>23</v>
      </c>
      <c r="G698" s="24" t="s">
        <v>182</v>
      </c>
      <c r="H698" s="24" t="s">
        <v>178</v>
      </c>
      <c r="I698" s="24" t="s">
        <v>48</v>
      </c>
      <c r="J698" s="27">
        <v>585182.69802176615</v>
      </c>
    </row>
    <row r="699" spans="1:10" x14ac:dyDescent="0.25">
      <c r="A699" s="23">
        <v>42917</v>
      </c>
      <c r="B699" s="24" t="s">
        <v>103</v>
      </c>
      <c r="C699" s="24" t="s">
        <v>118</v>
      </c>
      <c r="D699" s="24" t="s">
        <v>0</v>
      </c>
      <c r="E699" s="24" t="s">
        <v>178</v>
      </c>
      <c r="F699" s="24" t="s">
        <v>23</v>
      </c>
      <c r="G699" s="24" t="s">
        <v>178</v>
      </c>
      <c r="H699" s="24" t="s">
        <v>201</v>
      </c>
      <c r="I699" s="24" t="s">
        <v>81</v>
      </c>
      <c r="J699" s="27">
        <v>512034.86076904536</v>
      </c>
    </row>
    <row r="700" spans="1:10" x14ac:dyDescent="0.25">
      <c r="A700" s="23">
        <v>42917</v>
      </c>
      <c r="B700" s="24" t="s">
        <v>103</v>
      </c>
      <c r="C700" s="24" t="s">
        <v>118</v>
      </c>
      <c r="D700" s="24" t="s">
        <v>0</v>
      </c>
      <c r="E700" s="24" t="s">
        <v>178</v>
      </c>
      <c r="F700" s="24" t="s">
        <v>23</v>
      </c>
      <c r="G700" s="24" t="s">
        <v>178</v>
      </c>
      <c r="H700" s="24" t="s">
        <v>202</v>
      </c>
      <c r="I700" s="24" t="s">
        <v>82</v>
      </c>
      <c r="J700" s="27">
        <v>73147.837252720768</v>
      </c>
    </row>
    <row r="701" spans="1:10" x14ac:dyDescent="0.25">
      <c r="A701" s="23">
        <v>42917</v>
      </c>
      <c r="B701" s="24" t="s">
        <v>103</v>
      </c>
      <c r="C701" s="24" t="s">
        <v>119</v>
      </c>
      <c r="D701" s="24" t="s">
        <v>1</v>
      </c>
      <c r="E701" s="24" t="s">
        <v>181</v>
      </c>
      <c r="F701" s="24" t="s">
        <v>23</v>
      </c>
      <c r="G701" s="24" t="s">
        <v>178</v>
      </c>
      <c r="H701" s="24" t="s">
        <v>178</v>
      </c>
      <c r="I701" s="24" t="s">
        <v>49</v>
      </c>
      <c r="J701" s="27">
        <v>25821864.67227089</v>
      </c>
    </row>
    <row r="702" spans="1:10" x14ac:dyDescent="0.25">
      <c r="A702" s="23">
        <v>42917</v>
      </c>
      <c r="B702" s="24" t="s">
        <v>103</v>
      </c>
      <c r="C702" s="24" t="s">
        <v>119</v>
      </c>
      <c r="D702" s="24" t="s">
        <v>1</v>
      </c>
      <c r="E702" s="24" t="s">
        <v>178</v>
      </c>
      <c r="F702" s="24" t="s">
        <v>19</v>
      </c>
      <c r="G702" s="24" t="s">
        <v>182</v>
      </c>
      <c r="H702" s="24" t="s">
        <v>178</v>
      </c>
      <c r="I702" s="24" t="s">
        <v>50</v>
      </c>
      <c r="J702" s="27">
        <v>25510308.241886366</v>
      </c>
    </row>
    <row r="703" spans="1:10" x14ac:dyDescent="0.25">
      <c r="A703" s="23">
        <v>42917</v>
      </c>
      <c r="B703" s="24" t="s">
        <v>103</v>
      </c>
      <c r="C703" s="24" t="s">
        <v>119</v>
      </c>
      <c r="D703" s="24" t="s">
        <v>1</v>
      </c>
      <c r="E703" s="24" t="s">
        <v>178</v>
      </c>
      <c r="F703" s="24" t="s">
        <v>19</v>
      </c>
      <c r="G703" s="24" t="s">
        <v>178</v>
      </c>
      <c r="H703" s="24" t="s">
        <v>21</v>
      </c>
      <c r="I703" s="24" t="s">
        <v>83</v>
      </c>
      <c r="J703" s="27">
        <v>9984679.7849963848</v>
      </c>
    </row>
    <row r="704" spans="1:10" x14ac:dyDescent="0.25">
      <c r="A704" s="23">
        <v>42917</v>
      </c>
      <c r="B704" s="24" t="s">
        <v>103</v>
      </c>
      <c r="C704" s="24" t="s">
        <v>119</v>
      </c>
      <c r="D704" s="24" t="s">
        <v>1</v>
      </c>
      <c r="E704" s="24" t="s">
        <v>178</v>
      </c>
      <c r="F704" s="24" t="s">
        <v>19</v>
      </c>
      <c r="G704" s="24" t="s">
        <v>178</v>
      </c>
      <c r="H704" s="24" t="s">
        <v>22</v>
      </c>
      <c r="I704" s="24" t="s">
        <v>84</v>
      </c>
      <c r="J704" s="27">
        <v>10697871.198210411</v>
      </c>
    </row>
    <row r="705" spans="1:10" x14ac:dyDescent="0.25">
      <c r="A705" s="23">
        <v>42917</v>
      </c>
      <c r="B705" s="24" t="s">
        <v>103</v>
      </c>
      <c r="C705" s="24" t="s">
        <v>119</v>
      </c>
      <c r="D705" s="24" t="s">
        <v>1</v>
      </c>
      <c r="E705" s="24" t="s">
        <v>178</v>
      </c>
      <c r="F705" s="24" t="s">
        <v>19</v>
      </c>
      <c r="G705" s="24" t="s">
        <v>178</v>
      </c>
      <c r="H705" s="24" t="s">
        <v>20</v>
      </c>
      <c r="I705" s="24" t="s">
        <v>85</v>
      </c>
      <c r="J705" s="27">
        <v>4827757.2586795716</v>
      </c>
    </row>
    <row r="706" spans="1:10" x14ac:dyDescent="0.25">
      <c r="A706" s="23">
        <v>42917</v>
      </c>
      <c r="B706" s="24" t="s">
        <v>103</v>
      </c>
      <c r="C706" s="24" t="s">
        <v>119</v>
      </c>
      <c r="D706" s="24" t="s">
        <v>1</v>
      </c>
      <c r="E706" s="24" t="s">
        <v>178</v>
      </c>
      <c r="F706" s="24" t="s">
        <v>23</v>
      </c>
      <c r="G706" s="24" t="s">
        <v>182</v>
      </c>
      <c r="H706" s="24" t="s">
        <v>178</v>
      </c>
      <c r="I706" s="24" t="s">
        <v>51</v>
      </c>
      <c r="J706" s="27">
        <v>311556.43038452265</v>
      </c>
    </row>
    <row r="707" spans="1:10" x14ac:dyDescent="0.25">
      <c r="A707" s="23">
        <v>42917</v>
      </c>
      <c r="B707" s="24" t="s">
        <v>103</v>
      </c>
      <c r="C707" s="24" t="s">
        <v>119</v>
      </c>
      <c r="D707" s="24" t="s">
        <v>1</v>
      </c>
      <c r="E707" s="24" t="s">
        <v>178</v>
      </c>
      <c r="F707" s="24" t="s">
        <v>23</v>
      </c>
      <c r="G707" s="24" t="s">
        <v>178</v>
      </c>
      <c r="H707" s="24" t="s">
        <v>201</v>
      </c>
      <c r="I707" s="24" t="s">
        <v>86</v>
      </c>
      <c r="J707" s="27">
        <v>256017.43038452268</v>
      </c>
    </row>
    <row r="708" spans="1:10" x14ac:dyDescent="0.25">
      <c r="A708" s="23">
        <v>42917</v>
      </c>
      <c r="B708" s="24" t="s">
        <v>103</v>
      </c>
      <c r="C708" s="24" t="s">
        <v>119</v>
      </c>
      <c r="D708" s="24" t="s">
        <v>1</v>
      </c>
      <c r="E708" s="24" t="s">
        <v>178</v>
      </c>
      <c r="F708" s="24" t="s">
        <v>23</v>
      </c>
      <c r="G708" s="24" t="s">
        <v>178</v>
      </c>
      <c r="H708" s="24" t="s">
        <v>202</v>
      </c>
      <c r="I708" s="24" t="s">
        <v>87</v>
      </c>
      <c r="J708" s="27">
        <v>55539</v>
      </c>
    </row>
    <row r="709" spans="1:10" x14ac:dyDescent="0.25">
      <c r="A709" s="23">
        <v>42917</v>
      </c>
      <c r="B709" s="24" t="s">
        <v>103</v>
      </c>
      <c r="C709" s="24" t="s">
        <v>183</v>
      </c>
      <c r="D709" s="24" t="s">
        <v>208</v>
      </c>
      <c r="E709" s="24" t="s">
        <v>181</v>
      </c>
      <c r="F709" s="24" t="s">
        <v>23</v>
      </c>
      <c r="G709" s="24" t="s">
        <v>178</v>
      </c>
      <c r="H709" s="24" t="s">
        <v>178</v>
      </c>
      <c r="I709" s="24" t="s">
        <v>52</v>
      </c>
      <c r="J709" s="27">
        <v>15770438.90985192</v>
      </c>
    </row>
    <row r="710" spans="1:10" x14ac:dyDescent="0.25">
      <c r="A710" s="23">
        <v>42917</v>
      </c>
      <c r="B710" s="24" t="s">
        <v>103</v>
      </c>
      <c r="C710" s="24" t="s">
        <v>183</v>
      </c>
      <c r="D710" s="24" t="s">
        <v>208</v>
      </c>
      <c r="E710" s="24" t="s">
        <v>178</v>
      </c>
      <c r="F710" s="24" t="s">
        <v>19</v>
      </c>
      <c r="G710" s="24" t="s">
        <v>182</v>
      </c>
      <c r="H710" s="24" t="s">
        <v>178</v>
      </c>
      <c r="I710" s="24" t="s">
        <v>53</v>
      </c>
      <c r="J710" s="27">
        <v>15496812.642214675</v>
      </c>
    </row>
    <row r="711" spans="1:10" x14ac:dyDescent="0.25">
      <c r="A711" s="23">
        <v>42917</v>
      </c>
      <c r="B711" s="24" t="s">
        <v>103</v>
      </c>
      <c r="C711" s="24" t="s">
        <v>183</v>
      </c>
      <c r="D711" s="24" t="s">
        <v>208</v>
      </c>
      <c r="E711" s="24" t="s">
        <v>178</v>
      </c>
      <c r="F711" s="24" t="s">
        <v>19</v>
      </c>
      <c r="G711" s="24" t="s">
        <v>178</v>
      </c>
      <c r="H711" s="24" t="s">
        <v>21</v>
      </c>
      <c r="I711" s="24" t="s">
        <v>88</v>
      </c>
      <c r="J711" s="27">
        <v>5531528.1170958988</v>
      </c>
    </row>
    <row r="712" spans="1:10" x14ac:dyDescent="0.25">
      <c r="A712" s="23">
        <v>42917</v>
      </c>
      <c r="B712" s="24" t="s">
        <v>103</v>
      </c>
      <c r="C712" s="24" t="s">
        <v>183</v>
      </c>
      <c r="D712" s="24" t="s">
        <v>208</v>
      </c>
      <c r="E712" s="24" t="s">
        <v>178</v>
      </c>
      <c r="F712" s="24" t="s">
        <v>19</v>
      </c>
      <c r="G712" s="24" t="s">
        <v>178</v>
      </c>
      <c r="H712" s="24" t="s">
        <v>22</v>
      </c>
      <c r="I712" s="24" t="s">
        <v>89</v>
      </c>
      <c r="J712" s="27">
        <v>5926637.2683170363</v>
      </c>
    </row>
    <row r="713" spans="1:10" x14ac:dyDescent="0.25">
      <c r="A713" s="23">
        <v>42917</v>
      </c>
      <c r="B713" s="24" t="s">
        <v>103</v>
      </c>
      <c r="C713" s="24" t="s">
        <v>183</v>
      </c>
      <c r="D713" s="24" t="s">
        <v>208</v>
      </c>
      <c r="E713" s="24" t="s">
        <v>178</v>
      </c>
      <c r="F713" s="24" t="s">
        <v>19</v>
      </c>
      <c r="G713" s="24" t="s">
        <v>178</v>
      </c>
      <c r="H713" s="24" t="s">
        <v>20</v>
      </c>
      <c r="I713" s="24" t="s">
        <v>90</v>
      </c>
      <c r="J713" s="27">
        <v>4038647.2568017347</v>
      </c>
    </row>
    <row r="714" spans="1:10" x14ac:dyDescent="0.25">
      <c r="A714" s="23">
        <v>42917</v>
      </c>
      <c r="B714" s="24" t="s">
        <v>103</v>
      </c>
      <c r="C714" s="24" t="s">
        <v>183</v>
      </c>
      <c r="D714" s="24" t="s">
        <v>208</v>
      </c>
      <c r="E714" s="24" t="s">
        <v>178</v>
      </c>
      <c r="F714" s="24" t="s">
        <v>23</v>
      </c>
      <c r="G714" s="24" t="s">
        <v>182</v>
      </c>
      <c r="H714" s="24" t="s">
        <v>178</v>
      </c>
      <c r="I714" s="24" t="s">
        <v>54</v>
      </c>
      <c r="J714" s="27">
        <v>273626.26763724349</v>
      </c>
    </row>
    <row r="715" spans="1:10" x14ac:dyDescent="0.25">
      <c r="A715" s="23">
        <v>42917</v>
      </c>
      <c r="B715" s="24" t="s">
        <v>103</v>
      </c>
      <c r="C715" s="24" t="s">
        <v>183</v>
      </c>
      <c r="D715" s="24" t="s">
        <v>208</v>
      </c>
      <c r="E715" s="24" t="s">
        <v>178</v>
      </c>
      <c r="F715" s="24" t="s">
        <v>23</v>
      </c>
      <c r="G715" s="24" t="s">
        <v>178</v>
      </c>
      <c r="H715" s="24" t="s">
        <v>201</v>
      </c>
      <c r="I715" s="24" t="s">
        <v>92</v>
      </c>
      <c r="J715" s="27">
        <v>256017.43038452268</v>
      </c>
    </row>
    <row r="716" spans="1:10" x14ac:dyDescent="0.25">
      <c r="A716" s="23">
        <v>42917</v>
      </c>
      <c r="B716" s="24" t="s">
        <v>103</v>
      </c>
      <c r="C716" s="24" t="s">
        <v>183</v>
      </c>
      <c r="D716" s="24" t="s">
        <v>208</v>
      </c>
      <c r="E716" s="24" t="s">
        <v>178</v>
      </c>
      <c r="F716" s="24" t="s">
        <v>23</v>
      </c>
      <c r="G716" s="24" t="s">
        <v>178</v>
      </c>
      <c r="H716" s="24" t="s">
        <v>202</v>
      </c>
      <c r="I716" s="24" t="s">
        <v>91</v>
      </c>
      <c r="J716" s="27">
        <v>17608.837252720768</v>
      </c>
    </row>
    <row r="717" spans="1:10" x14ac:dyDescent="0.25">
      <c r="A717" s="23">
        <v>42917</v>
      </c>
      <c r="B717" s="24" t="s">
        <v>103</v>
      </c>
      <c r="C717" s="24" t="s">
        <v>120</v>
      </c>
      <c r="D717" s="24" t="s">
        <v>14</v>
      </c>
      <c r="E717" s="24" t="s">
        <v>181</v>
      </c>
      <c r="F717" s="24" t="s">
        <v>23</v>
      </c>
      <c r="G717" s="24" t="s">
        <v>178</v>
      </c>
      <c r="H717" s="24" t="s">
        <v>178</v>
      </c>
      <c r="I717" s="24" t="s">
        <v>55</v>
      </c>
      <c r="J717" s="27">
        <v>774236</v>
      </c>
    </row>
    <row r="718" spans="1:10" x14ac:dyDescent="0.25">
      <c r="A718" s="23">
        <v>42917</v>
      </c>
      <c r="B718" s="24" t="s">
        <v>103</v>
      </c>
      <c r="C718" s="24" t="s">
        <v>120</v>
      </c>
      <c r="D718" s="24" t="s">
        <v>14</v>
      </c>
      <c r="E718" s="24" t="s">
        <v>178</v>
      </c>
      <c r="F718" s="24" t="s">
        <v>203</v>
      </c>
      <c r="G718" s="24" t="s">
        <v>182</v>
      </c>
      <c r="H718" s="24" t="s">
        <v>178</v>
      </c>
      <c r="I718" s="24" t="s">
        <v>56</v>
      </c>
      <c r="J718" s="27">
        <v>150000</v>
      </c>
    </row>
    <row r="719" spans="1:10" x14ac:dyDescent="0.25">
      <c r="A719" s="23">
        <v>42917</v>
      </c>
      <c r="B719" s="24" t="s">
        <v>103</v>
      </c>
      <c r="C719" s="24" t="s">
        <v>120</v>
      </c>
      <c r="D719" s="24" t="s">
        <v>14</v>
      </c>
      <c r="E719" s="24" t="s">
        <v>178</v>
      </c>
      <c r="F719" s="24" t="s">
        <v>32</v>
      </c>
      <c r="G719" s="24" t="s">
        <v>182</v>
      </c>
      <c r="H719" s="24" t="s">
        <v>178</v>
      </c>
      <c r="I719" s="24" t="s">
        <v>57</v>
      </c>
      <c r="J719" s="27">
        <v>457600</v>
      </c>
    </row>
    <row r="720" spans="1:10" x14ac:dyDescent="0.25">
      <c r="A720" s="23">
        <v>42917</v>
      </c>
      <c r="B720" s="24" t="s">
        <v>103</v>
      </c>
      <c r="C720" s="24" t="s">
        <v>120</v>
      </c>
      <c r="D720" s="24" t="s">
        <v>14</v>
      </c>
      <c r="E720" s="24" t="s">
        <v>178</v>
      </c>
      <c r="F720" s="24" t="s">
        <v>32</v>
      </c>
      <c r="G720" s="24" t="s">
        <v>178</v>
      </c>
      <c r="H720" s="24" t="s">
        <v>37</v>
      </c>
      <c r="I720" s="24" t="s">
        <v>93</v>
      </c>
      <c r="J720" s="27">
        <v>320000</v>
      </c>
    </row>
    <row r="721" spans="1:10" x14ac:dyDescent="0.25">
      <c r="A721" s="23">
        <v>42917</v>
      </c>
      <c r="B721" s="24" t="s">
        <v>103</v>
      </c>
      <c r="C721" s="24" t="s">
        <v>120</v>
      </c>
      <c r="D721" s="24" t="s">
        <v>14</v>
      </c>
      <c r="E721" s="24" t="s">
        <v>178</v>
      </c>
      <c r="F721" s="24" t="s">
        <v>32</v>
      </c>
      <c r="G721" s="24" t="s">
        <v>178</v>
      </c>
      <c r="H721" s="24" t="s">
        <v>38</v>
      </c>
      <c r="I721" s="24" t="s">
        <v>94</v>
      </c>
      <c r="J721" s="27">
        <v>32000</v>
      </c>
    </row>
    <row r="722" spans="1:10" x14ac:dyDescent="0.25">
      <c r="A722" s="23">
        <v>42917</v>
      </c>
      <c r="B722" s="24" t="s">
        <v>103</v>
      </c>
      <c r="C722" s="24" t="s">
        <v>120</v>
      </c>
      <c r="D722" s="24" t="s">
        <v>14</v>
      </c>
      <c r="E722" s="24" t="s">
        <v>178</v>
      </c>
      <c r="F722" s="24" t="s">
        <v>32</v>
      </c>
      <c r="G722" s="24" t="s">
        <v>178</v>
      </c>
      <c r="H722" s="24" t="s">
        <v>39</v>
      </c>
      <c r="I722" s="24" t="s">
        <v>94</v>
      </c>
      <c r="J722" s="27">
        <v>105600</v>
      </c>
    </row>
    <row r="723" spans="1:10" x14ac:dyDescent="0.25">
      <c r="A723" s="23">
        <v>42917</v>
      </c>
      <c r="B723" s="24" t="s">
        <v>103</v>
      </c>
      <c r="C723" s="24" t="s">
        <v>120</v>
      </c>
      <c r="D723" s="24" t="s">
        <v>14</v>
      </c>
      <c r="E723" s="24" t="s">
        <v>178</v>
      </c>
      <c r="F723" s="24" t="s">
        <v>15</v>
      </c>
      <c r="G723" s="24" t="s">
        <v>182</v>
      </c>
      <c r="H723" s="24" t="s">
        <v>178</v>
      </c>
      <c r="I723" s="24" t="s">
        <v>58</v>
      </c>
      <c r="J723" s="27">
        <v>101459</v>
      </c>
    </row>
    <row r="724" spans="1:10" x14ac:dyDescent="0.25">
      <c r="A724" s="23">
        <v>42917</v>
      </c>
      <c r="B724" s="24" t="s">
        <v>103</v>
      </c>
      <c r="C724" s="24" t="s">
        <v>120</v>
      </c>
      <c r="D724" s="24" t="s">
        <v>14</v>
      </c>
      <c r="E724" s="24" t="s">
        <v>178</v>
      </c>
      <c r="F724" s="24" t="s">
        <v>15</v>
      </c>
      <c r="G724" s="24" t="s">
        <v>178</v>
      </c>
      <c r="H724" s="24" t="s">
        <v>40</v>
      </c>
      <c r="I724" s="24" t="s">
        <v>95</v>
      </c>
      <c r="J724" s="27">
        <v>50000</v>
      </c>
    </row>
    <row r="725" spans="1:10" x14ac:dyDescent="0.25">
      <c r="A725" s="23">
        <v>42917</v>
      </c>
      <c r="B725" s="24" t="s">
        <v>103</v>
      </c>
      <c r="C725" s="24" t="s">
        <v>120</v>
      </c>
      <c r="D725" s="24" t="s">
        <v>14</v>
      </c>
      <c r="E725" s="24" t="s">
        <v>178</v>
      </c>
      <c r="F725" s="24" t="s">
        <v>15</v>
      </c>
      <c r="G725" s="24" t="s">
        <v>178</v>
      </c>
      <c r="H725" s="24" t="s">
        <v>41</v>
      </c>
      <c r="I725" s="24" t="s">
        <v>96</v>
      </c>
      <c r="J725" s="27">
        <v>29575</v>
      </c>
    </row>
    <row r="726" spans="1:10" x14ac:dyDescent="0.25">
      <c r="A726" s="23">
        <v>42917</v>
      </c>
      <c r="B726" s="24" t="s">
        <v>103</v>
      </c>
      <c r="C726" s="24" t="s">
        <v>120</v>
      </c>
      <c r="D726" s="24" t="s">
        <v>14</v>
      </c>
      <c r="E726" s="24" t="s">
        <v>178</v>
      </c>
      <c r="F726" s="24" t="s">
        <v>15</v>
      </c>
      <c r="G726" s="24" t="s">
        <v>178</v>
      </c>
      <c r="H726" s="24" t="s">
        <v>42</v>
      </c>
      <c r="I726" s="24" t="s">
        <v>97</v>
      </c>
      <c r="J726" s="27">
        <v>21884</v>
      </c>
    </row>
    <row r="727" spans="1:10" x14ac:dyDescent="0.25">
      <c r="A727" s="23">
        <v>42917</v>
      </c>
      <c r="B727" s="24" t="s">
        <v>103</v>
      </c>
      <c r="C727" s="24" t="s">
        <v>120</v>
      </c>
      <c r="D727" s="24" t="s">
        <v>14</v>
      </c>
      <c r="E727" s="24" t="s">
        <v>178</v>
      </c>
      <c r="F727" s="24" t="s">
        <v>29</v>
      </c>
      <c r="G727" s="24" t="s">
        <v>182</v>
      </c>
      <c r="H727" s="24" t="s">
        <v>178</v>
      </c>
      <c r="I727" s="24" t="s">
        <v>59</v>
      </c>
      <c r="J727" s="27">
        <v>17314</v>
      </c>
    </row>
    <row r="728" spans="1:10" x14ac:dyDescent="0.25">
      <c r="A728" s="23">
        <v>42917</v>
      </c>
      <c r="B728" s="24" t="s">
        <v>103</v>
      </c>
      <c r="C728" s="24" t="s">
        <v>120</v>
      </c>
      <c r="D728" s="24" t="s">
        <v>14</v>
      </c>
      <c r="E728" s="24" t="s">
        <v>178</v>
      </c>
      <c r="F728" s="24" t="s">
        <v>36</v>
      </c>
      <c r="G728" s="24" t="s">
        <v>182</v>
      </c>
      <c r="H728" s="24" t="s">
        <v>178</v>
      </c>
      <c r="I728" s="24" t="s">
        <v>60</v>
      </c>
      <c r="J728" s="27">
        <v>47863</v>
      </c>
    </row>
    <row r="729" spans="1:10" x14ac:dyDescent="0.25">
      <c r="A729" s="23">
        <v>42917</v>
      </c>
      <c r="B729" s="24" t="s">
        <v>103</v>
      </c>
      <c r="C729" s="24" t="s">
        <v>120</v>
      </c>
      <c r="D729" s="24" t="s">
        <v>2</v>
      </c>
      <c r="E729" s="24" t="s">
        <v>181</v>
      </c>
      <c r="F729" s="24" t="s">
        <v>36</v>
      </c>
      <c r="G729" s="24" t="s">
        <v>178</v>
      </c>
      <c r="H729" s="24" t="s">
        <v>178</v>
      </c>
      <c r="I729" s="24" t="s">
        <v>61</v>
      </c>
      <c r="J729" s="27">
        <v>12195574.21642456</v>
      </c>
    </row>
    <row r="730" spans="1:10" x14ac:dyDescent="0.25">
      <c r="A730" s="23">
        <v>42917</v>
      </c>
      <c r="B730" s="24" t="s">
        <v>103</v>
      </c>
      <c r="C730" s="24" t="s">
        <v>120</v>
      </c>
      <c r="D730" s="24" t="s">
        <v>2</v>
      </c>
      <c r="E730" s="24" t="s">
        <v>178</v>
      </c>
      <c r="F730" s="24" t="s">
        <v>16</v>
      </c>
      <c r="G730" s="24" t="s">
        <v>182</v>
      </c>
      <c r="H730" s="24" t="s">
        <v>178</v>
      </c>
      <c r="I730" s="24" t="s">
        <v>62</v>
      </c>
      <c r="J730" s="27">
        <v>1250000</v>
      </c>
    </row>
    <row r="731" spans="1:10" x14ac:dyDescent="0.25">
      <c r="A731" s="23">
        <v>42917</v>
      </c>
      <c r="B731" s="24" t="s">
        <v>103</v>
      </c>
      <c r="C731" s="24" t="s">
        <v>120</v>
      </c>
      <c r="D731" s="24" t="s">
        <v>2</v>
      </c>
      <c r="E731" s="24" t="s">
        <v>178</v>
      </c>
      <c r="F731" s="24" t="s">
        <v>31</v>
      </c>
      <c r="G731" s="24" t="s">
        <v>182</v>
      </c>
      <c r="H731" s="24" t="s">
        <v>178</v>
      </c>
      <c r="I731" s="24" t="s">
        <v>63</v>
      </c>
      <c r="J731" s="27">
        <v>1238737.5</v>
      </c>
    </row>
    <row r="732" spans="1:10" x14ac:dyDescent="0.25">
      <c r="A732" s="23">
        <v>42917</v>
      </c>
      <c r="B732" s="24" t="s">
        <v>103</v>
      </c>
      <c r="C732" s="24" t="s">
        <v>120</v>
      </c>
      <c r="D732" s="24" t="s">
        <v>2</v>
      </c>
      <c r="E732" s="24" t="s">
        <v>178</v>
      </c>
      <c r="F732" s="24" t="s">
        <v>31</v>
      </c>
      <c r="G732" s="24" t="s">
        <v>178</v>
      </c>
      <c r="H732" s="24" t="s">
        <v>37</v>
      </c>
      <c r="I732" s="24" t="s">
        <v>98</v>
      </c>
      <c r="J732" s="27">
        <v>577500</v>
      </c>
    </row>
    <row r="733" spans="1:10" x14ac:dyDescent="0.25">
      <c r="A733" s="23">
        <v>42917</v>
      </c>
      <c r="B733" s="24" t="s">
        <v>103</v>
      </c>
      <c r="C733" s="24" t="s">
        <v>120</v>
      </c>
      <c r="D733" s="24" t="s">
        <v>2</v>
      </c>
      <c r="E733" s="24" t="s">
        <v>178</v>
      </c>
      <c r="F733" s="24" t="s">
        <v>31</v>
      </c>
      <c r="G733" s="24" t="s">
        <v>178</v>
      </c>
      <c r="H733" s="24" t="s">
        <v>38</v>
      </c>
      <c r="I733" s="24" t="s">
        <v>99</v>
      </c>
      <c r="J733" s="27">
        <v>375375</v>
      </c>
    </row>
    <row r="734" spans="1:10" x14ac:dyDescent="0.25">
      <c r="A734" s="23">
        <v>42917</v>
      </c>
      <c r="B734" s="24" t="s">
        <v>103</v>
      </c>
      <c r="C734" s="24" t="s">
        <v>120</v>
      </c>
      <c r="D734" s="24" t="s">
        <v>2</v>
      </c>
      <c r="E734" s="24" t="s">
        <v>178</v>
      </c>
      <c r="F734" s="24" t="s">
        <v>31</v>
      </c>
      <c r="G734" s="24" t="s">
        <v>178</v>
      </c>
      <c r="H734" s="24" t="s">
        <v>39</v>
      </c>
      <c r="I734" s="24" t="s">
        <v>100</v>
      </c>
      <c r="J734" s="27">
        <v>285862.5</v>
      </c>
    </row>
    <row r="735" spans="1:10" x14ac:dyDescent="0.25">
      <c r="A735" s="23">
        <v>42917</v>
      </c>
      <c r="B735" s="24" t="s">
        <v>103</v>
      </c>
      <c r="C735" s="24" t="s">
        <v>120</v>
      </c>
      <c r="D735" s="24" t="s">
        <v>2</v>
      </c>
      <c r="E735" s="24" t="s">
        <v>178</v>
      </c>
      <c r="F735" s="24" t="s">
        <v>28</v>
      </c>
      <c r="G735" s="24" t="s">
        <v>182</v>
      </c>
      <c r="H735" s="24" t="s">
        <v>178</v>
      </c>
      <c r="I735" s="24" t="s">
        <v>64</v>
      </c>
      <c r="J735" s="27">
        <v>7902537.6806033337</v>
      </c>
    </row>
    <row r="736" spans="1:10" x14ac:dyDescent="0.25">
      <c r="A736" s="23">
        <v>42917</v>
      </c>
      <c r="B736" s="24" t="s">
        <v>103</v>
      </c>
      <c r="C736" s="24" t="s">
        <v>120</v>
      </c>
      <c r="D736" s="24" t="s">
        <v>2</v>
      </c>
      <c r="E736" s="24" t="s">
        <v>178</v>
      </c>
      <c r="F736" s="24" t="s">
        <v>28</v>
      </c>
      <c r="G736" s="24" t="s">
        <v>178</v>
      </c>
      <c r="H736" s="24" t="s">
        <v>43</v>
      </c>
      <c r="I736" s="24" t="s">
        <v>101</v>
      </c>
      <c r="J736" s="27">
        <v>4991076.4298547367</v>
      </c>
    </row>
    <row r="737" spans="1:10" x14ac:dyDescent="0.25">
      <c r="A737" s="23">
        <v>42917</v>
      </c>
      <c r="B737" s="24" t="s">
        <v>103</v>
      </c>
      <c r="C737" s="24" t="s">
        <v>120</v>
      </c>
      <c r="D737" s="24" t="s">
        <v>2</v>
      </c>
      <c r="E737" s="24" t="s">
        <v>178</v>
      </c>
      <c r="F737" s="24" t="s">
        <v>28</v>
      </c>
      <c r="G737" s="24" t="s">
        <v>178</v>
      </c>
      <c r="H737" s="24" t="s">
        <v>44</v>
      </c>
      <c r="I737" s="24" t="s">
        <v>102</v>
      </c>
      <c r="J737" s="27">
        <v>2911461.2507485971</v>
      </c>
    </row>
    <row r="738" spans="1:10" x14ac:dyDescent="0.25">
      <c r="A738" s="23">
        <v>42917</v>
      </c>
      <c r="B738" s="24" t="s">
        <v>103</v>
      </c>
      <c r="C738" s="24" t="s">
        <v>120</v>
      </c>
      <c r="D738" s="24" t="s">
        <v>2</v>
      </c>
      <c r="E738" s="24" t="s">
        <v>178</v>
      </c>
      <c r="F738" s="24" t="s">
        <v>35</v>
      </c>
      <c r="G738" s="24" t="s">
        <v>182</v>
      </c>
      <c r="H738" s="24" t="s">
        <v>178</v>
      </c>
      <c r="I738" s="24" t="s">
        <v>65</v>
      </c>
      <c r="J738" s="27">
        <v>270000</v>
      </c>
    </row>
    <row r="739" spans="1:10" x14ac:dyDescent="0.25">
      <c r="A739" s="23">
        <v>42917</v>
      </c>
      <c r="B739" s="24" t="s">
        <v>103</v>
      </c>
      <c r="C739" s="24" t="s">
        <v>120</v>
      </c>
      <c r="D739" s="24" t="s">
        <v>2</v>
      </c>
      <c r="E739" s="24" t="s">
        <v>178</v>
      </c>
      <c r="F739" s="24" t="s">
        <v>45</v>
      </c>
      <c r="G739" s="24" t="s">
        <v>182</v>
      </c>
      <c r="H739" s="24" t="s">
        <v>178</v>
      </c>
      <c r="I739" s="24" t="s">
        <v>66</v>
      </c>
      <c r="J739" s="27">
        <v>250000</v>
      </c>
    </row>
    <row r="740" spans="1:10" x14ac:dyDescent="0.25">
      <c r="A740" s="23">
        <v>42917</v>
      </c>
      <c r="B740" s="24" t="s">
        <v>103</v>
      </c>
      <c r="C740" s="24" t="s">
        <v>120</v>
      </c>
      <c r="D740" s="24" t="s">
        <v>2</v>
      </c>
      <c r="E740" s="24" t="s">
        <v>178</v>
      </c>
      <c r="F740" s="24" t="s">
        <v>30</v>
      </c>
      <c r="G740" s="24" t="s">
        <v>182</v>
      </c>
      <c r="H740" s="24" t="s">
        <v>178</v>
      </c>
      <c r="I740" s="24" t="s">
        <v>67</v>
      </c>
      <c r="J740" s="27">
        <v>796000</v>
      </c>
    </row>
    <row r="741" spans="1:10" x14ac:dyDescent="0.25">
      <c r="A741" s="23">
        <v>42917</v>
      </c>
      <c r="B741" s="24" t="s">
        <v>103</v>
      </c>
      <c r="C741" s="24" t="s">
        <v>120</v>
      </c>
      <c r="D741" s="24" t="s">
        <v>2</v>
      </c>
      <c r="E741" s="24" t="s">
        <v>178</v>
      </c>
      <c r="F741" s="24" t="s">
        <v>34</v>
      </c>
      <c r="G741" s="24" t="s">
        <v>182</v>
      </c>
      <c r="H741" s="24" t="s">
        <v>178</v>
      </c>
      <c r="I741" s="24" t="s">
        <v>68</v>
      </c>
      <c r="J741" s="27">
        <v>415923.03582122811</v>
      </c>
    </row>
    <row r="742" spans="1:10" x14ac:dyDescent="0.25">
      <c r="A742" s="23">
        <v>42917</v>
      </c>
      <c r="B742" s="24" t="s">
        <v>103</v>
      </c>
      <c r="C742" s="24" t="s">
        <v>120</v>
      </c>
      <c r="D742" s="24" t="s">
        <v>2</v>
      </c>
      <c r="E742" s="24" t="s">
        <v>178</v>
      </c>
      <c r="F742" s="24" t="s">
        <v>33</v>
      </c>
      <c r="G742" s="24" t="s">
        <v>182</v>
      </c>
      <c r="H742" s="24" t="s">
        <v>178</v>
      </c>
      <c r="I742" s="24" t="s">
        <v>69</v>
      </c>
      <c r="J742" s="27">
        <v>72376</v>
      </c>
    </row>
    <row r="743" spans="1:10" x14ac:dyDescent="0.25">
      <c r="A743" s="23">
        <v>42917</v>
      </c>
      <c r="B743" s="24" t="s">
        <v>103</v>
      </c>
      <c r="C743" s="24" t="s">
        <v>184</v>
      </c>
      <c r="D743" s="24" t="s">
        <v>17</v>
      </c>
      <c r="E743" s="24" t="s">
        <v>181</v>
      </c>
      <c r="F743" s="24" t="s">
        <v>33</v>
      </c>
      <c r="G743" s="24" t="s">
        <v>178</v>
      </c>
      <c r="H743" s="24" t="s">
        <v>178</v>
      </c>
      <c r="I743" s="24" t="s">
        <v>70</v>
      </c>
      <c r="J743" s="27">
        <v>2800628.6934273597</v>
      </c>
    </row>
    <row r="744" spans="1:10" x14ac:dyDescent="0.25">
      <c r="A744" s="23">
        <v>42917</v>
      </c>
      <c r="B744" s="24" t="s">
        <v>103</v>
      </c>
      <c r="C744" s="24" t="s">
        <v>121</v>
      </c>
      <c r="D744" s="24" t="s">
        <v>5</v>
      </c>
      <c r="E744" s="24" t="s">
        <v>181</v>
      </c>
      <c r="F744" s="24" t="s">
        <v>33</v>
      </c>
      <c r="G744" s="24" t="s">
        <v>178</v>
      </c>
      <c r="H744" s="24" t="s">
        <v>178</v>
      </c>
      <c r="I744" s="24" t="s">
        <v>71</v>
      </c>
      <c r="J744" s="27">
        <v>30000</v>
      </c>
    </row>
    <row r="745" spans="1:10" x14ac:dyDescent="0.25">
      <c r="A745" s="23">
        <v>42917</v>
      </c>
      <c r="B745" s="24" t="s">
        <v>103</v>
      </c>
      <c r="C745" s="24" t="s">
        <v>121</v>
      </c>
      <c r="D745" s="24" t="s">
        <v>5</v>
      </c>
      <c r="E745" s="24" t="s">
        <v>178</v>
      </c>
      <c r="F745" s="24" t="s">
        <v>3</v>
      </c>
      <c r="G745" s="24" t="s">
        <v>182</v>
      </c>
      <c r="H745" s="24" t="s">
        <v>178</v>
      </c>
      <c r="I745" s="24" t="s">
        <v>72</v>
      </c>
      <c r="J745" s="27">
        <v>30000</v>
      </c>
    </row>
    <row r="746" spans="1:10" x14ac:dyDescent="0.25">
      <c r="A746" s="23">
        <v>42917</v>
      </c>
      <c r="B746" s="24" t="s">
        <v>103</v>
      </c>
      <c r="C746" s="24" t="s">
        <v>122</v>
      </c>
      <c r="D746" s="24" t="s">
        <v>6</v>
      </c>
      <c r="E746" s="24" t="s">
        <v>181</v>
      </c>
      <c r="F746" s="24" t="s">
        <v>27</v>
      </c>
      <c r="G746" s="24" t="s">
        <v>178</v>
      </c>
      <c r="H746" s="24" t="s">
        <v>178</v>
      </c>
      <c r="I746" s="24" t="s">
        <v>74</v>
      </c>
      <c r="J746" s="27">
        <v>2084780</v>
      </c>
    </row>
    <row r="747" spans="1:10" x14ac:dyDescent="0.25">
      <c r="A747" s="23">
        <v>42917</v>
      </c>
      <c r="B747" s="24" t="s">
        <v>103</v>
      </c>
      <c r="C747" s="24" t="s">
        <v>122</v>
      </c>
      <c r="D747" s="24" t="s">
        <v>6</v>
      </c>
      <c r="E747" s="24" t="s">
        <v>178</v>
      </c>
      <c r="F747" s="24" t="s">
        <v>4</v>
      </c>
      <c r="G747" s="24" t="s">
        <v>182</v>
      </c>
      <c r="H747" s="24" t="s">
        <v>178</v>
      </c>
      <c r="I747" s="24" t="s">
        <v>75</v>
      </c>
      <c r="J747" s="27">
        <v>2084780</v>
      </c>
    </row>
    <row r="748" spans="1:10" x14ac:dyDescent="0.25">
      <c r="A748" s="23">
        <v>42917</v>
      </c>
      <c r="B748" s="24" t="s">
        <v>103</v>
      </c>
      <c r="C748" s="24" t="s">
        <v>185</v>
      </c>
      <c r="D748" s="24" t="s">
        <v>7</v>
      </c>
      <c r="E748" s="24" t="s">
        <v>181</v>
      </c>
      <c r="F748" s="24" t="s">
        <v>18</v>
      </c>
      <c r="G748" s="24" t="s">
        <v>178</v>
      </c>
      <c r="H748" s="24" t="s">
        <v>178</v>
      </c>
      <c r="I748" s="24" t="s">
        <v>77</v>
      </c>
      <c r="J748" s="27">
        <v>745848.69342735969</v>
      </c>
    </row>
    <row r="749" spans="1:10" x14ac:dyDescent="0.25">
      <c r="A749" s="23">
        <v>42917</v>
      </c>
      <c r="B749" s="24" t="s">
        <v>103</v>
      </c>
      <c r="C749" s="24" t="s">
        <v>123</v>
      </c>
      <c r="D749" s="24" t="s">
        <v>10</v>
      </c>
      <c r="E749" s="24" t="s">
        <v>181</v>
      </c>
      <c r="F749" s="24" t="s">
        <v>18</v>
      </c>
      <c r="G749" s="24" t="s">
        <v>178</v>
      </c>
      <c r="H749" s="24" t="s">
        <v>178</v>
      </c>
      <c r="I749" s="24" t="s">
        <v>11</v>
      </c>
      <c r="J749" s="27">
        <v>149169.73868547194</v>
      </c>
    </row>
    <row r="750" spans="1:10" x14ac:dyDescent="0.25">
      <c r="A750" s="23">
        <v>42917</v>
      </c>
      <c r="B750" s="24" t="s">
        <v>103</v>
      </c>
      <c r="C750" s="24" t="s">
        <v>186</v>
      </c>
      <c r="D750" s="24" t="s">
        <v>8</v>
      </c>
      <c r="E750" s="24" t="s">
        <v>181</v>
      </c>
      <c r="F750" s="24" t="s">
        <v>18</v>
      </c>
      <c r="G750" s="24" t="s">
        <v>178</v>
      </c>
      <c r="H750" s="24" t="s">
        <v>178</v>
      </c>
      <c r="I750" s="24" t="s">
        <v>12</v>
      </c>
      <c r="J750" s="27">
        <v>596678.95474188775</v>
      </c>
    </row>
    <row r="751" spans="1:10" x14ac:dyDescent="0.25">
      <c r="A751" s="23">
        <v>42917</v>
      </c>
      <c r="B751" s="24" t="s">
        <v>104</v>
      </c>
      <c r="C751" s="24" t="s">
        <v>118</v>
      </c>
      <c r="D751" s="24" t="s">
        <v>0</v>
      </c>
      <c r="E751" s="24" t="s">
        <v>181</v>
      </c>
      <c r="F751" s="24" t="s">
        <v>25</v>
      </c>
      <c r="G751" s="24" t="s">
        <v>178</v>
      </c>
      <c r="H751" s="24" t="s">
        <v>178</v>
      </c>
      <c r="I751" s="24" t="s">
        <v>129</v>
      </c>
      <c r="J751" s="27">
        <v>43306498.765527897</v>
      </c>
    </row>
    <row r="752" spans="1:10" x14ac:dyDescent="0.25">
      <c r="A752" s="23">
        <v>42917</v>
      </c>
      <c r="B752" s="24" t="s">
        <v>104</v>
      </c>
      <c r="C752" s="24" t="s">
        <v>118</v>
      </c>
      <c r="D752" s="24" t="s">
        <v>0</v>
      </c>
      <c r="E752" s="24" t="s">
        <v>178</v>
      </c>
      <c r="F752" s="24" t="s">
        <v>19</v>
      </c>
      <c r="G752" s="24" t="s">
        <v>182</v>
      </c>
      <c r="H752" s="24" t="s">
        <v>178</v>
      </c>
      <c r="I752" s="24" t="s">
        <v>47</v>
      </c>
      <c r="J752" s="27">
        <v>42691737.742042482</v>
      </c>
    </row>
    <row r="753" spans="1:10" x14ac:dyDescent="0.25">
      <c r="A753" s="23">
        <v>42917</v>
      </c>
      <c r="B753" s="24" t="s">
        <v>104</v>
      </c>
      <c r="C753" s="24" t="s">
        <v>118</v>
      </c>
      <c r="D753" s="24" t="s">
        <v>0</v>
      </c>
      <c r="E753" s="24" t="s">
        <v>178</v>
      </c>
      <c r="F753" s="24" t="s">
        <v>19</v>
      </c>
      <c r="G753" s="24" t="s">
        <v>178</v>
      </c>
      <c r="H753" s="24" t="s">
        <v>21</v>
      </c>
      <c r="I753" s="24" t="s">
        <v>78</v>
      </c>
      <c r="J753" s="27">
        <v>17788224.059184369</v>
      </c>
    </row>
    <row r="754" spans="1:10" x14ac:dyDescent="0.25">
      <c r="A754" s="23">
        <v>42917</v>
      </c>
      <c r="B754" s="24" t="s">
        <v>104</v>
      </c>
      <c r="C754" s="24" t="s">
        <v>118</v>
      </c>
      <c r="D754" s="24" t="s">
        <v>0</v>
      </c>
      <c r="E754" s="24" t="s">
        <v>178</v>
      </c>
      <c r="F754" s="24" t="s">
        <v>19</v>
      </c>
      <c r="G754" s="24" t="s">
        <v>178</v>
      </c>
      <c r="H754" s="24" t="s">
        <v>22</v>
      </c>
      <c r="I754" s="24" t="s">
        <v>79</v>
      </c>
      <c r="J754" s="27">
        <v>16365166.134449618</v>
      </c>
    </row>
    <row r="755" spans="1:10" x14ac:dyDescent="0.25">
      <c r="A755" s="23">
        <v>42917</v>
      </c>
      <c r="B755" s="24" t="s">
        <v>104</v>
      </c>
      <c r="C755" s="24" t="s">
        <v>118</v>
      </c>
      <c r="D755" s="24" t="s">
        <v>0</v>
      </c>
      <c r="E755" s="24" t="s">
        <v>178</v>
      </c>
      <c r="F755" s="24" t="s">
        <v>19</v>
      </c>
      <c r="G755" s="24" t="s">
        <v>178</v>
      </c>
      <c r="H755" s="24" t="s">
        <v>20</v>
      </c>
      <c r="I755" s="24" t="s">
        <v>80</v>
      </c>
      <c r="J755" s="27">
        <v>8538347.5484084971</v>
      </c>
    </row>
    <row r="756" spans="1:10" x14ac:dyDescent="0.25">
      <c r="A756" s="23">
        <v>42917</v>
      </c>
      <c r="B756" s="24" t="s">
        <v>104</v>
      </c>
      <c r="C756" s="24" t="s">
        <v>118</v>
      </c>
      <c r="D756" s="24" t="s">
        <v>0</v>
      </c>
      <c r="E756" s="24" t="s">
        <v>178</v>
      </c>
      <c r="F756" s="24" t="s">
        <v>23</v>
      </c>
      <c r="G756" s="24" t="s">
        <v>182</v>
      </c>
      <c r="H756" s="24" t="s">
        <v>178</v>
      </c>
      <c r="I756" s="24" t="s">
        <v>48</v>
      </c>
      <c r="J756" s="27">
        <v>614761.02348541177</v>
      </c>
    </row>
    <row r="757" spans="1:10" x14ac:dyDescent="0.25">
      <c r="A757" s="23">
        <v>42917</v>
      </c>
      <c r="B757" s="24" t="s">
        <v>104</v>
      </c>
      <c r="C757" s="24" t="s">
        <v>118</v>
      </c>
      <c r="D757" s="24" t="s">
        <v>0</v>
      </c>
      <c r="E757" s="24" t="s">
        <v>178</v>
      </c>
      <c r="F757" s="24" t="s">
        <v>23</v>
      </c>
      <c r="G757" s="24" t="s">
        <v>178</v>
      </c>
      <c r="H757" s="24" t="s">
        <v>201</v>
      </c>
      <c r="I757" s="24" t="s">
        <v>81</v>
      </c>
      <c r="J757" s="27">
        <v>537915.89554973529</v>
      </c>
    </row>
    <row r="758" spans="1:10" x14ac:dyDescent="0.25">
      <c r="A758" s="23">
        <v>42917</v>
      </c>
      <c r="B758" s="24" t="s">
        <v>104</v>
      </c>
      <c r="C758" s="24" t="s">
        <v>118</v>
      </c>
      <c r="D758" s="24" t="s">
        <v>0</v>
      </c>
      <c r="E758" s="24" t="s">
        <v>178</v>
      </c>
      <c r="F758" s="24" t="s">
        <v>23</v>
      </c>
      <c r="G758" s="24" t="s">
        <v>178</v>
      </c>
      <c r="H758" s="24" t="s">
        <v>202</v>
      </c>
      <c r="I758" s="24" t="s">
        <v>82</v>
      </c>
      <c r="J758" s="27">
        <v>76845.127935676472</v>
      </c>
    </row>
    <row r="759" spans="1:10" x14ac:dyDescent="0.25">
      <c r="A759" s="23">
        <v>42917</v>
      </c>
      <c r="B759" s="24" t="s">
        <v>104</v>
      </c>
      <c r="C759" s="24" t="s">
        <v>119</v>
      </c>
      <c r="D759" s="24" t="s">
        <v>1</v>
      </c>
      <c r="E759" s="24" t="s">
        <v>181</v>
      </c>
      <c r="F759" s="24" t="s">
        <v>23</v>
      </c>
      <c r="G759" s="24" t="s">
        <v>178</v>
      </c>
      <c r="H759" s="24" t="s">
        <v>178</v>
      </c>
      <c r="I759" s="24" t="s">
        <v>49</v>
      </c>
      <c r="J759" s="27">
        <v>28032330.236586239</v>
      </c>
    </row>
    <row r="760" spans="1:10" x14ac:dyDescent="0.25">
      <c r="A760" s="23">
        <v>42917</v>
      </c>
      <c r="B760" s="24" t="s">
        <v>104</v>
      </c>
      <c r="C760" s="24" t="s">
        <v>119</v>
      </c>
      <c r="D760" s="24" t="s">
        <v>1</v>
      </c>
      <c r="E760" s="24" t="s">
        <v>178</v>
      </c>
      <c r="F760" s="24" t="s">
        <v>19</v>
      </c>
      <c r="G760" s="24" t="s">
        <v>182</v>
      </c>
      <c r="H760" s="24" t="s">
        <v>178</v>
      </c>
      <c r="I760" s="24" t="s">
        <v>50</v>
      </c>
      <c r="J760" s="27">
        <v>27702668.620811373</v>
      </c>
    </row>
    <row r="761" spans="1:10" x14ac:dyDescent="0.25">
      <c r="A761" s="23">
        <v>42917</v>
      </c>
      <c r="B761" s="24" t="s">
        <v>104</v>
      </c>
      <c r="C761" s="24" t="s">
        <v>119</v>
      </c>
      <c r="D761" s="24" t="s">
        <v>1</v>
      </c>
      <c r="E761" s="24" t="s">
        <v>178</v>
      </c>
      <c r="F761" s="24" t="s">
        <v>19</v>
      </c>
      <c r="G761" s="24" t="s">
        <v>178</v>
      </c>
      <c r="H761" s="24" t="s">
        <v>21</v>
      </c>
      <c r="I761" s="24" t="s">
        <v>83</v>
      </c>
      <c r="J761" s="27">
        <v>11909216.007623937</v>
      </c>
    </row>
    <row r="762" spans="1:10" x14ac:dyDescent="0.25">
      <c r="A762" s="23">
        <v>42917</v>
      </c>
      <c r="B762" s="24" t="s">
        <v>104</v>
      </c>
      <c r="C762" s="24" t="s">
        <v>119</v>
      </c>
      <c r="D762" s="24" t="s">
        <v>1</v>
      </c>
      <c r="E762" s="24" t="s">
        <v>178</v>
      </c>
      <c r="F762" s="24" t="s">
        <v>19</v>
      </c>
      <c r="G762" s="24" t="s">
        <v>178</v>
      </c>
      <c r="H762" s="24" t="s">
        <v>22</v>
      </c>
      <c r="I762" s="24" t="s">
        <v>84</v>
      </c>
      <c r="J762" s="27">
        <v>10956478.72701402</v>
      </c>
    </row>
    <row r="763" spans="1:10" x14ac:dyDescent="0.25">
      <c r="A763" s="23">
        <v>42917</v>
      </c>
      <c r="B763" s="24" t="s">
        <v>104</v>
      </c>
      <c r="C763" s="24" t="s">
        <v>119</v>
      </c>
      <c r="D763" s="24" t="s">
        <v>1</v>
      </c>
      <c r="E763" s="24" t="s">
        <v>178</v>
      </c>
      <c r="F763" s="24" t="s">
        <v>19</v>
      </c>
      <c r="G763" s="24" t="s">
        <v>178</v>
      </c>
      <c r="H763" s="24" t="s">
        <v>20</v>
      </c>
      <c r="I763" s="24" t="s">
        <v>85</v>
      </c>
      <c r="J763" s="27">
        <v>4836973.886173415</v>
      </c>
    </row>
    <row r="764" spans="1:10" x14ac:dyDescent="0.25">
      <c r="A764" s="23">
        <v>42917</v>
      </c>
      <c r="B764" s="24" t="s">
        <v>104</v>
      </c>
      <c r="C764" s="24" t="s">
        <v>119</v>
      </c>
      <c r="D764" s="24" t="s">
        <v>1</v>
      </c>
      <c r="E764" s="24" t="s">
        <v>178</v>
      </c>
      <c r="F764" s="24" t="s">
        <v>23</v>
      </c>
      <c r="G764" s="24" t="s">
        <v>182</v>
      </c>
      <c r="H764" s="24" t="s">
        <v>178</v>
      </c>
      <c r="I764" s="24" t="s">
        <v>51</v>
      </c>
      <c r="J764" s="27">
        <v>329661.61577486765</v>
      </c>
    </row>
    <row r="765" spans="1:10" x14ac:dyDescent="0.25">
      <c r="A765" s="23">
        <v>42917</v>
      </c>
      <c r="B765" s="24" t="s">
        <v>104</v>
      </c>
      <c r="C765" s="24" t="s">
        <v>119</v>
      </c>
      <c r="D765" s="24" t="s">
        <v>1</v>
      </c>
      <c r="E765" s="24" t="s">
        <v>178</v>
      </c>
      <c r="F765" s="24" t="s">
        <v>23</v>
      </c>
      <c r="G765" s="24" t="s">
        <v>178</v>
      </c>
      <c r="H765" s="24" t="s">
        <v>201</v>
      </c>
      <c r="I765" s="24" t="s">
        <v>86</v>
      </c>
      <c r="J765" s="27">
        <v>268957.94777486764</v>
      </c>
    </row>
    <row r="766" spans="1:10" x14ac:dyDescent="0.25">
      <c r="A766" s="23">
        <v>42917</v>
      </c>
      <c r="B766" s="24" t="s">
        <v>104</v>
      </c>
      <c r="C766" s="24" t="s">
        <v>119</v>
      </c>
      <c r="D766" s="24" t="s">
        <v>1</v>
      </c>
      <c r="E766" s="24" t="s">
        <v>178</v>
      </c>
      <c r="F766" s="24" t="s">
        <v>23</v>
      </c>
      <c r="G766" s="24" t="s">
        <v>178</v>
      </c>
      <c r="H766" s="24" t="s">
        <v>202</v>
      </c>
      <c r="I766" s="24" t="s">
        <v>87</v>
      </c>
      <c r="J766" s="27">
        <v>60703.667999999998</v>
      </c>
    </row>
    <row r="767" spans="1:10" x14ac:dyDescent="0.25">
      <c r="A767" s="23">
        <v>42917</v>
      </c>
      <c r="B767" s="24" t="s">
        <v>104</v>
      </c>
      <c r="C767" s="24" t="s">
        <v>183</v>
      </c>
      <c r="D767" s="24" t="s">
        <v>208</v>
      </c>
      <c r="E767" s="24" t="s">
        <v>181</v>
      </c>
      <c r="F767" s="24" t="s">
        <v>23</v>
      </c>
      <c r="G767" s="24" t="s">
        <v>178</v>
      </c>
      <c r="H767" s="24" t="s">
        <v>178</v>
      </c>
      <c r="I767" s="24" t="s">
        <v>52</v>
      </c>
      <c r="J767" s="27">
        <v>15274168.528941657</v>
      </c>
    </row>
    <row r="768" spans="1:10" x14ac:dyDescent="0.25">
      <c r="A768" s="23">
        <v>42917</v>
      </c>
      <c r="B768" s="24" t="s">
        <v>104</v>
      </c>
      <c r="C768" s="24" t="s">
        <v>183</v>
      </c>
      <c r="D768" s="24" t="s">
        <v>208</v>
      </c>
      <c r="E768" s="24" t="s">
        <v>178</v>
      </c>
      <c r="F768" s="24" t="s">
        <v>19</v>
      </c>
      <c r="G768" s="24" t="s">
        <v>182</v>
      </c>
      <c r="H768" s="24" t="s">
        <v>178</v>
      </c>
      <c r="I768" s="24" t="s">
        <v>53</v>
      </c>
      <c r="J768" s="27">
        <v>14989069.121231109</v>
      </c>
    </row>
    <row r="769" spans="1:10" x14ac:dyDescent="0.25">
      <c r="A769" s="23">
        <v>42917</v>
      </c>
      <c r="B769" s="24" t="s">
        <v>104</v>
      </c>
      <c r="C769" s="24" t="s">
        <v>183</v>
      </c>
      <c r="D769" s="24" t="s">
        <v>208</v>
      </c>
      <c r="E769" s="24" t="s">
        <v>178</v>
      </c>
      <c r="F769" s="24" t="s">
        <v>19</v>
      </c>
      <c r="G769" s="24" t="s">
        <v>178</v>
      </c>
      <c r="H769" s="24" t="s">
        <v>21</v>
      </c>
      <c r="I769" s="24" t="s">
        <v>88</v>
      </c>
      <c r="J769" s="27">
        <v>5879008.0515604317</v>
      </c>
    </row>
    <row r="770" spans="1:10" x14ac:dyDescent="0.25">
      <c r="A770" s="23">
        <v>42917</v>
      </c>
      <c r="B770" s="24" t="s">
        <v>104</v>
      </c>
      <c r="C770" s="24" t="s">
        <v>183</v>
      </c>
      <c r="D770" s="24" t="s">
        <v>208</v>
      </c>
      <c r="E770" s="24" t="s">
        <v>178</v>
      </c>
      <c r="F770" s="24" t="s">
        <v>19</v>
      </c>
      <c r="G770" s="24" t="s">
        <v>178</v>
      </c>
      <c r="H770" s="24" t="s">
        <v>22</v>
      </c>
      <c r="I770" s="24" t="s">
        <v>89</v>
      </c>
      <c r="J770" s="27">
        <v>5408687.4074355979</v>
      </c>
    </row>
    <row r="771" spans="1:10" x14ac:dyDescent="0.25">
      <c r="A771" s="23">
        <v>42917</v>
      </c>
      <c r="B771" s="24" t="s">
        <v>104</v>
      </c>
      <c r="C771" s="24" t="s">
        <v>183</v>
      </c>
      <c r="D771" s="24" t="s">
        <v>208</v>
      </c>
      <c r="E771" s="24" t="s">
        <v>178</v>
      </c>
      <c r="F771" s="24" t="s">
        <v>19</v>
      </c>
      <c r="G771" s="24" t="s">
        <v>178</v>
      </c>
      <c r="H771" s="24" t="s">
        <v>20</v>
      </c>
      <c r="I771" s="24" t="s">
        <v>90</v>
      </c>
      <c r="J771" s="27">
        <v>3701373.6622350821</v>
      </c>
    </row>
    <row r="772" spans="1:10" x14ac:dyDescent="0.25">
      <c r="A772" s="23">
        <v>42917</v>
      </c>
      <c r="B772" s="24" t="s">
        <v>104</v>
      </c>
      <c r="C772" s="24" t="s">
        <v>183</v>
      </c>
      <c r="D772" s="24" t="s">
        <v>208</v>
      </c>
      <c r="E772" s="24" t="s">
        <v>178</v>
      </c>
      <c r="F772" s="24" t="s">
        <v>23</v>
      </c>
      <c r="G772" s="24" t="s">
        <v>182</v>
      </c>
      <c r="H772" s="24" t="s">
        <v>178</v>
      </c>
      <c r="I772" s="24" t="s">
        <v>54</v>
      </c>
      <c r="J772" s="27">
        <v>285099.40771054412</v>
      </c>
    </row>
    <row r="773" spans="1:10" x14ac:dyDescent="0.25">
      <c r="A773" s="23">
        <v>42917</v>
      </c>
      <c r="B773" s="24" t="s">
        <v>104</v>
      </c>
      <c r="C773" s="24" t="s">
        <v>183</v>
      </c>
      <c r="D773" s="24" t="s">
        <v>208</v>
      </c>
      <c r="E773" s="24" t="s">
        <v>178</v>
      </c>
      <c r="F773" s="24" t="s">
        <v>23</v>
      </c>
      <c r="G773" s="24" t="s">
        <v>178</v>
      </c>
      <c r="H773" s="24" t="s">
        <v>201</v>
      </c>
      <c r="I773" s="24" t="s">
        <v>92</v>
      </c>
      <c r="J773" s="27">
        <v>268957.94777486764</v>
      </c>
    </row>
    <row r="774" spans="1:10" x14ac:dyDescent="0.25">
      <c r="A774" s="23">
        <v>42917</v>
      </c>
      <c r="B774" s="24" t="s">
        <v>104</v>
      </c>
      <c r="C774" s="24" t="s">
        <v>183</v>
      </c>
      <c r="D774" s="24" t="s">
        <v>208</v>
      </c>
      <c r="E774" s="24" t="s">
        <v>178</v>
      </c>
      <c r="F774" s="24" t="s">
        <v>23</v>
      </c>
      <c r="G774" s="24" t="s">
        <v>178</v>
      </c>
      <c r="H774" s="24" t="s">
        <v>202</v>
      </c>
      <c r="I774" s="24" t="s">
        <v>91</v>
      </c>
      <c r="J774" s="27">
        <v>16141.459935676474</v>
      </c>
    </row>
    <row r="775" spans="1:10" x14ac:dyDescent="0.25">
      <c r="A775" s="23">
        <v>42917</v>
      </c>
      <c r="B775" s="24" t="s">
        <v>104</v>
      </c>
      <c r="C775" s="24" t="s">
        <v>120</v>
      </c>
      <c r="D775" s="24" t="s">
        <v>14</v>
      </c>
      <c r="E775" s="24" t="s">
        <v>181</v>
      </c>
      <c r="F775" s="24" t="s">
        <v>23</v>
      </c>
      <c r="G775" s="24" t="s">
        <v>178</v>
      </c>
      <c r="H775" s="24" t="s">
        <v>178</v>
      </c>
      <c r="I775" s="24" t="s">
        <v>55</v>
      </c>
      <c r="J775" s="27">
        <v>735957</v>
      </c>
    </row>
    <row r="776" spans="1:10" x14ac:dyDescent="0.25">
      <c r="A776" s="23">
        <v>42917</v>
      </c>
      <c r="B776" s="24" t="s">
        <v>104</v>
      </c>
      <c r="C776" s="24" t="s">
        <v>120</v>
      </c>
      <c r="D776" s="24" t="s">
        <v>14</v>
      </c>
      <c r="E776" s="24" t="s">
        <v>178</v>
      </c>
      <c r="F776" s="24" t="s">
        <v>203</v>
      </c>
      <c r="G776" s="24" t="s">
        <v>182</v>
      </c>
      <c r="H776" s="24" t="s">
        <v>178</v>
      </c>
      <c r="I776" s="24" t="s">
        <v>56</v>
      </c>
      <c r="J776" s="27">
        <v>160000</v>
      </c>
    </row>
    <row r="777" spans="1:10" x14ac:dyDescent="0.25">
      <c r="A777" s="23">
        <v>42917</v>
      </c>
      <c r="B777" s="24" t="s">
        <v>104</v>
      </c>
      <c r="C777" s="24" t="s">
        <v>120</v>
      </c>
      <c r="D777" s="24" t="s">
        <v>14</v>
      </c>
      <c r="E777" s="24" t="s">
        <v>178</v>
      </c>
      <c r="F777" s="24" t="s">
        <v>32</v>
      </c>
      <c r="G777" s="24" t="s">
        <v>182</v>
      </c>
      <c r="H777" s="24" t="s">
        <v>178</v>
      </c>
      <c r="I777" s="24" t="s">
        <v>57</v>
      </c>
      <c r="J777" s="27">
        <v>400400</v>
      </c>
    </row>
    <row r="778" spans="1:10" x14ac:dyDescent="0.25">
      <c r="A778" s="23">
        <v>42917</v>
      </c>
      <c r="B778" s="24" t="s">
        <v>104</v>
      </c>
      <c r="C778" s="24" t="s">
        <v>120</v>
      </c>
      <c r="D778" s="24" t="s">
        <v>14</v>
      </c>
      <c r="E778" s="24" t="s">
        <v>178</v>
      </c>
      <c r="F778" s="24" t="s">
        <v>32</v>
      </c>
      <c r="G778" s="24" t="s">
        <v>178</v>
      </c>
      <c r="H778" s="24" t="s">
        <v>37</v>
      </c>
      <c r="I778" s="24" t="s">
        <v>93</v>
      </c>
      <c r="J778" s="27">
        <v>280000</v>
      </c>
    </row>
    <row r="779" spans="1:10" x14ac:dyDescent="0.25">
      <c r="A779" s="23">
        <v>42917</v>
      </c>
      <c r="B779" s="24" t="s">
        <v>104</v>
      </c>
      <c r="C779" s="24" t="s">
        <v>120</v>
      </c>
      <c r="D779" s="24" t="s">
        <v>14</v>
      </c>
      <c r="E779" s="24" t="s">
        <v>178</v>
      </c>
      <c r="F779" s="24" t="s">
        <v>32</v>
      </c>
      <c r="G779" s="24" t="s">
        <v>178</v>
      </c>
      <c r="H779" s="24" t="s">
        <v>38</v>
      </c>
      <c r="I779" s="24" t="s">
        <v>94</v>
      </c>
      <c r="J779" s="27">
        <v>28000</v>
      </c>
    </row>
    <row r="780" spans="1:10" x14ac:dyDescent="0.25">
      <c r="A780" s="23">
        <v>42917</v>
      </c>
      <c r="B780" s="24" t="s">
        <v>104</v>
      </c>
      <c r="C780" s="24" t="s">
        <v>120</v>
      </c>
      <c r="D780" s="24" t="s">
        <v>14</v>
      </c>
      <c r="E780" s="24" t="s">
        <v>178</v>
      </c>
      <c r="F780" s="24" t="s">
        <v>32</v>
      </c>
      <c r="G780" s="24" t="s">
        <v>178</v>
      </c>
      <c r="H780" s="24" t="s">
        <v>39</v>
      </c>
      <c r="I780" s="24" t="s">
        <v>94</v>
      </c>
      <c r="J780" s="27">
        <v>92400</v>
      </c>
    </row>
    <row r="781" spans="1:10" x14ac:dyDescent="0.25">
      <c r="A781" s="23">
        <v>42917</v>
      </c>
      <c r="B781" s="24" t="s">
        <v>104</v>
      </c>
      <c r="C781" s="24" t="s">
        <v>120</v>
      </c>
      <c r="D781" s="24" t="s">
        <v>14</v>
      </c>
      <c r="E781" s="24" t="s">
        <v>178</v>
      </c>
      <c r="F781" s="24" t="s">
        <v>15</v>
      </c>
      <c r="G781" s="24" t="s">
        <v>182</v>
      </c>
      <c r="H781" s="24" t="s">
        <v>178</v>
      </c>
      <c r="I781" s="24" t="s">
        <v>58</v>
      </c>
      <c r="J781" s="27">
        <v>104299</v>
      </c>
    </row>
    <row r="782" spans="1:10" x14ac:dyDescent="0.25">
      <c r="A782" s="23">
        <v>42917</v>
      </c>
      <c r="B782" s="24" t="s">
        <v>104</v>
      </c>
      <c r="C782" s="24" t="s">
        <v>120</v>
      </c>
      <c r="D782" s="24" t="s">
        <v>14</v>
      </c>
      <c r="E782" s="24" t="s">
        <v>178</v>
      </c>
      <c r="F782" s="24" t="s">
        <v>15</v>
      </c>
      <c r="G782" s="24" t="s">
        <v>178</v>
      </c>
      <c r="H782" s="24" t="s">
        <v>40</v>
      </c>
      <c r="I782" s="24" t="s">
        <v>95</v>
      </c>
      <c r="J782" s="27">
        <v>46504</v>
      </c>
    </row>
    <row r="783" spans="1:10" x14ac:dyDescent="0.25">
      <c r="A783" s="23">
        <v>42917</v>
      </c>
      <c r="B783" s="24" t="s">
        <v>104</v>
      </c>
      <c r="C783" s="24" t="s">
        <v>120</v>
      </c>
      <c r="D783" s="24" t="s">
        <v>14</v>
      </c>
      <c r="E783" s="24" t="s">
        <v>178</v>
      </c>
      <c r="F783" s="24" t="s">
        <v>15</v>
      </c>
      <c r="G783" s="24" t="s">
        <v>178</v>
      </c>
      <c r="H783" s="24" t="s">
        <v>41</v>
      </c>
      <c r="I783" s="24" t="s">
        <v>96</v>
      </c>
      <c r="J783" s="27">
        <v>45046</v>
      </c>
    </row>
    <row r="784" spans="1:10" x14ac:dyDescent="0.25">
      <c r="A784" s="23">
        <v>42917</v>
      </c>
      <c r="B784" s="24" t="s">
        <v>104</v>
      </c>
      <c r="C784" s="24" t="s">
        <v>120</v>
      </c>
      <c r="D784" s="24" t="s">
        <v>14</v>
      </c>
      <c r="E784" s="24" t="s">
        <v>178</v>
      </c>
      <c r="F784" s="24" t="s">
        <v>15</v>
      </c>
      <c r="G784" s="24" t="s">
        <v>178</v>
      </c>
      <c r="H784" s="24" t="s">
        <v>42</v>
      </c>
      <c r="I784" s="24" t="s">
        <v>97</v>
      </c>
      <c r="J784" s="27">
        <v>12749</v>
      </c>
    </row>
    <row r="785" spans="1:10" x14ac:dyDescent="0.25">
      <c r="A785" s="23">
        <v>42917</v>
      </c>
      <c r="B785" s="24" t="s">
        <v>104</v>
      </c>
      <c r="C785" s="24" t="s">
        <v>120</v>
      </c>
      <c r="D785" s="24" t="s">
        <v>14</v>
      </c>
      <c r="E785" s="24" t="s">
        <v>178</v>
      </c>
      <c r="F785" s="24" t="s">
        <v>29</v>
      </c>
      <c r="G785" s="24" t="s">
        <v>182</v>
      </c>
      <c r="H785" s="24" t="s">
        <v>178</v>
      </c>
      <c r="I785" s="24" t="s">
        <v>59</v>
      </c>
      <c r="J785" s="27">
        <v>24216</v>
      </c>
    </row>
    <row r="786" spans="1:10" x14ac:dyDescent="0.25">
      <c r="A786" s="23">
        <v>42917</v>
      </c>
      <c r="B786" s="24" t="s">
        <v>104</v>
      </c>
      <c r="C786" s="24" t="s">
        <v>120</v>
      </c>
      <c r="D786" s="24" t="s">
        <v>14</v>
      </c>
      <c r="E786" s="24" t="s">
        <v>178</v>
      </c>
      <c r="F786" s="24" t="s">
        <v>36</v>
      </c>
      <c r="G786" s="24" t="s">
        <v>182</v>
      </c>
      <c r="H786" s="24" t="s">
        <v>178</v>
      </c>
      <c r="I786" s="24" t="s">
        <v>60</v>
      </c>
      <c r="J786" s="27">
        <v>47042</v>
      </c>
    </row>
    <row r="787" spans="1:10" x14ac:dyDescent="0.25">
      <c r="A787" s="23">
        <v>42917</v>
      </c>
      <c r="B787" s="24" t="s">
        <v>104</v>
      </c>
      <c r="C787" s="24" t="s">
        <v>120</v>
      </c>
      <c r="D787" s="24" t="s">
        <v>2</v>
      </c>
      <c r="E787" s="24" t="s">
        <v>181</v>
      </c>
      <c r="F787" s="24" t="s">
        <v>36</v>
      </c>
      <c r="G787" s="24" t="s">
        <v>178</v>
      </c>
      <c r="H787" s="24" t="s">
        <v>178</v>
      </c>
      <c r="I787" s="24" t="s">
        <v>61</v>
      </c>
      <c r="J787" s="27">
        <v>12342581.753105579</v>
      </c>
    </row>
    <row r="788" spans="1:10" x14ac:dyDescent="0.25">
      <c r="A788" s="23">
        <v>42917</v>
      </c>
      <c r="B788" s="24" t="s">
        <v>104</v>
      </c>
      <c r="C788" s="24" t="s">
        <v>120</v>
      </c>
      <c r="D788" s="24" t="s">
        <v>2</v>
      </c>
      <c r="E788" s="24" t="s">
        <v>178</v>
      </c>
      <c r="F788" s="24" t="s">
        <v>16</v>
      </c>
      <c r="G788" s="24" t="s">
        <v>182</v>
      </c>
      <c r="H788" s="24" t="s">
        <v>178</v>
      </c>
      <c r="I788" s="24" t="s">
        <v>62</v>
      </c>
      <c r="J788" s="27">
        <v>1250000</v>
      </c>
    </row>
    <row r="789" spans="1:10" x14ac:dyDescent="0.25">
      <c r="A789" s="23">
        <v>42917</v>
      </c>
      <c r="B789" s="24" t="s">
        <v>104</v>
      </c>
      <c r="C789" s="24" t="s">
        <v>120</v>
      </c>
      <c r="D789" s="24" t="s">
        <v>2</v>
      </c>
      <c r="E789" s="24" t="s">
        <v>178</v>
      </c>
      <c r="F789" s="24" t="s">
        <v>31</v>
      </c>
      <c r="G789" s="24" t="s">
        <v>182</v>
      </c>
      <c r="H789" s="24" t="s">
        <v>178</v>
      </c>
      <c r="I789" s="24" t="s">
        <v>63</v>
      </c>
      <c r="J789" s="27">
        <v>1216215</v>
      </c>
    </row>
    <row r="790" spans="1:10" x14ac:dyDescent="0.25">
      <c r="A790" s="23">
        <v>42917</v>
      </c>
      <c r="B790" s="24" t="s">
        <v>104</v>
      </c>
      <c r="C790" s="24" t="s">
        <v>120</v>
      </c>
      <c r="D790" s="24" t="s">
        <v>2</v>
      </c>
      <c r="E790" s="24" t="s">
        <v>178</v>
      </c>
      <c r="F790" s="24" t="s">
        <v>31</v>
      </c>
      <c r="G790" s="24" t="s">
        <v>178</v>
      </c>
      <c r="H790" s="24" t="s">
        <v>37</v>
      </c>
      <c r="I790" s="24" t="s">
        <v>98</v>
      </c>
      <c r="J790" s="27">
        <v>577500</v>
      </c>
    </row>
    <row r="791" spans="1:10" x14ac:dyDescent="0.25">
      <c r="A791" s="23">
        <v>42917</v>
      </c>
      <c r="B791" s="24" t="s">
        <v>104</v>
      </c>
      <c r="C791" s="24" t="s">
        <v>120</v>
      </c>
      <c r="D791" s="24" t="s">
        <v>2</v>
      </c>
      <c r="E791" s="24" t="s">
        <v>178</v>
      </c>
      <c r="F791" s="24" t="s">
        <v>31</v>
      </c>
      <c r="G791" s="24" t="s">
        <v>178</v>
      </c>
      <c r="H791" s="24" t="s">
        <v>38</v>
      </c>
      <c r="I791" s="24" t="s">
        <v>99</v>
      </c>
      <c r="J791" s="27">
        <v>358050</v>
      </c>
    </row>
    <row r="792" spans="1:10" x14ac:dyDescent="0.25">
      <c r="A792" s="23">
        <v>42917</v>
      </c>
      <c r="B792" s="24" t="s">
        <v>104</v>
      </c>
      <c r="C792" s="24" t="s">
        <v>120</v>
      </c>
      <c r="D792" s="24" t="s">
        <v>2</v>
      </c>
      <c r="E792" s="24" t="s">
        <v>178</v>
      </c>
      <c r="F792" s="24" t="s">
        <v>31</v>
      </c>
      <c r="G792" s="24" t="s">
        <v>178</v>
      </c>
      <c r="H792" s="24" t="s">
        <v>39</v>
      </c>
      <c r="I792" s="24" t="s">
        <v>100</v>
      </c>
      <c r="J792" s="27">
        <v>280665</v>
      </c>
    </row>
    <row r="793" spans="1:10" x14ac:dyDescent="0.25">
      <c r="A793" s="23">
        <v>42917</v>
      </c>
      <c r="B793" s="24" t="s">
        <v>104</v>
      </c>
      <c r="C793" s="24" t="s">
        <v>120</v>
      </c>
      <c r="D793" s="24" t="s">
        <v>2</v>
      </c>
      <c r="E793" s="24" t="s">
        <v>178</v>
      </c>
      <c r="F793" s="24" t="s">
        <v>28</v>
      </c>
      <c r="G793" s="24" t="s">
        <v>182</v>
      </c>
      <c r="H793" s="24" t="s">
        <v>178</v>
      </c>
      <c r="I793" s="24" t="s">
        <v>64</v>
      </c>
      <c r="J793" s="27">
        <v>8228234.7654503006</v>
      </c>
    </row>
    <row r="794" spans="1:10" x14ac:dyDescent="0.25">
      <c r="A794" s="23">
        <v>42917</v>
      </c>
      <c r="B794" s="24" t="s">
        <v>104</v>
      </c>
      <c r="C794" s="24" t="s">
        <v>120</v>
      </c>
      <c r="D794" s="24" t="s">
        <v>2</v>
      </c>
      <c r="E794" s="24" t="s">
        <v>178</v>
      </c>
      <c r="F794" s="24" t="s">
        <v>28</v>
      </c>
      <c r="G794" s="24" t="s">
        <v>178</v>
      </c>
      <c r="H794" s="24" t="s">
        <v>43</v>
      </c>
      <c r="I794" s="24" t="s">
        <v>101</v>
      </c>
      <c r="J794" s="27">
        <v>5196779.851863347</v>
      </c>
    </row>
    <row r="795" spans="1:10" x14ac:dyDescent="0.25">
      <c r="A795" s="23">
        <v>42917</v>
      </c>
      <c r="B795" s="24" t="s">
        <v>104</v>
      </c>
      <c r="C795" s="24" t="s">
        <v>120</v>
      </c>
      <c r="D795" s="24" t="s">
        <v>2</v>
      </c>
      <c r="E795" s="24" t="s">
        <v>178</v>
      </c>
      <c r="F795" s="24" t="s">
        <v>28</v>
      </c>
      <c r="G795" s="24" t="s">
        <v>178</v>
      </c>
      <c r="H795" s="24" t="s">
        <v>44</v>
      </c>
      <c r="I795" s="24" t="s">
        <v>102</v>
      </c>
      <c r="J795" s="27">
        <v>3031454.9135869532</v>
      </c>
    </row>
    <row r="796" spans="1:10" x14ac:dyDescent="0.25">
      <c r="A796" s="23">
        <v>42917</v>
      </c>
      <c r="B796" s="24" t="s">
        <v>104</v>
      </c>
      <c r="C796" s="24" t="s">
        <v>120</v>
      </c>
      <c r="D796" s="24" t="s">
        <v>2</v>
      </c>
      <c r="E796" s="24" t="s">
        <v>178</v>
      </c>
      <c r="F796" s="24" t="s">
        <v>35</v>
      </c>
      <c r="G796" s="24" t="s">
        <v>182</v>
      </c>
      <c r="H796" s="24" t="s">
        <v>178</v>
      </c>
      <c r="I796" s="24" t="s">
        <v>65</v>
      </c>
      <c r="J796" s="27">
        <v>270000</v>
      </c>
    </row>
    <row r="797" spans="1:10" x14ac:dyDescent="0.25">
      <c r="A797" s="23">
        <v>42917</v>
      </c>
      <c r="B797" s="24" t="s">
        <v>104</v>
      </c>
      <c r="C797" s="24" t="s">
        <v>120</v>
      </c>
      <c r="D797" s="24" t="s">
        <v>2</v>
      </c>
      <c r="E797" s="24" t="s">
        <v>178</v>
      </c>
      <c r="F797" s="24" t="s">
        <v>45</v>
      </c>
      <c r="G797" s="24" t="s">
        <v>182</v>
      </c>
      <c r="H797" s="24" t="s">
        <v>178</v>
      </c>
      <c r="I797" s="24" t="s">
        <v>66</v>
      </c>
      <c r="J797" s="27">
        <v>250000</v>
      </c>
    </row>
    <row r="798" spans="1:10" x14ac:dyDescent="0.25">
      <c r="A798" s="23">
        <v>42917</v>
      </c>
      <c r="B798" s="24" t="s">
        <v>104</v>
      </c>
      <c r="C798" s="24" t="s">
        <v>120</v>
      </c>
      <c r="D798" s="24" t="s">
        <v>2</v>
      </c>
      <c r="E798" s="24" t="s">
        <v>178</v>
      </c>
      <c r="F798" s="24" t="s">
        <v>30</v>
      </c>
      <c r="G798" s="24" t="s">
        <v>182</v>
      </c>
      <c r="H798" s="24" t="s">
        <v>178</v>
      </c>
      <c r="I798" s="24" t="s">
        <v>67</v>
      </c>
      <c r="J798" s="27">
        <v>688999.99999999988</v>
      </c>
    </row>
    <row r="799" spans="1:10" x14ac:dyDescent="0.25">
      <c r="A799" s="23">
        <v>42917</v>
      </c>
      <c r="B799" s="24" t="s">
        <v>104</v>
      </c>
      <c r="C799" s="24" t="s">
        <v>120</v>
      </c>
      <c r="D799" s="24" t="s">
        <v>2</v>
      </c>
      <c r="E799" s="24" t="s">
        <v>178</v>
      </c>
      <c r="F799" s="24" t="s">
        <v>34</v>
      </c>
      <c r="G799" s="24" t="s">
        <v>182</v>
      </c>
      <c r="H799" s="24" t="s">
        <v>178</v>
      </c>
      <c r="I799" s="24" t="s">
        <v>68</v>
      </c>
      <c r="J799" s="27">
        <v>333064.98765527899</v>
      </c>
    </row>
    <row r="800" spans="1:10" x14ac:dyDescent="0.25">
      <c r="A800" s="23">
        <v>42917</v>
      </c>
      <c r="B800" s="24" t="s">
        <v>104</v>
      </c>
      <c r="C800" s="24" t="s">
        <v>120</v>
      </c>
      <c r="D800" s="24" t="s">
        <v>2</v>
      </c>
      <c r="E800" s="24" t="s">
        <v>178</v>
      </c>
      <c r="F800" s="24" t="s">
        <v>33</v>
      </c>
      <c r="G800" s="24" t="s">
        <v>182</v>
      </c>
      <c r="H800" s="24" t="s">
        <v>178</v>
      </c>
      <c r="I800" s="24" t="s">
        <v>69</v>
      </c>
      <c r="J800" s="27">
        <v>106067</v>
      </c>
    </row>
    <row r="801" spans="1:10" x14ac:dyDescent="0.25">
      <c r="A801" s="23">
        <v>42917</v>
      </c>
      <c r="B801" s="24" t="s">
        <v>104</v>
      </c>
      <c r="C801" s="24" t="s">
        <v>184</v>
      </c>
      <c r="D801" s="24" t="s">
        <v>17</v>
      </c>
      <c r="E801" s="24" t="s">
        <v>181</v>
      </c>
      <c r="F801" s="24" t="s">
        <v>33</v>
      </c>
      <c r="G801" s="24" t="s">
        <v>178</v>
      </c>
      <c r="H801" s="24" t="s">
        <v>178</v>
      </c>
      <c r="I801" s="24" t="s">
        <v>70</v>
      </c>
      <c r="J801" s="27">
        <v>2195629.7758360785</v>
      </c>
    </row>
    <row r="802" spans="1:10" x14ac:dyDescent="0.25">
      <c r="A802" s="23">
        <v>42917</v>
      </c>
      <c r="B802" s="24" t="s">
        <v>104</v>
      </c>
      <c r="C802" s="24" t="s">
        <v>121</v>
      </c>
      <c r="D802" s="24" t="s">
        <v>5</v>
      </c>
      <c r="E802" s="24" t="s">
        <v>181</v>
      </c>
      <c r="F802" s="24" t="s">
        <v>33</v>
      </c>
      <c r="G802" s="24" t="s">
        <v>178</v>
      </c>
      <c r="H802" s="24" t="s">
        <v>178</v>
      </c>
      <c r="I802" s="24" t="s">
        <v>71</v>
      </c>
      <c r="J802" s="27">
        <v>29797</v>
      </c>
    </row>
    <row r="803" spans="1:10" x14ac:dyDescent="0.25">
      <c r="A803" s="23">
        <v>42917</v>
      </c>
      <c r="B803" s="24" t="s">
        <v>104</v>
      </c>
      <c r="C803" s="24" t="s">
        <v>121</v>
      </c>
      <c r="D803" s="24" t="s">
        <v>5</v>
      </c>
      <c r="E803" s="24" t="s">
        <v>178</v>
      </c>
      <c r="F803" s="24" t="s">
        <v>3</v>
      </c>
      <c r="G803" s="24" t="s">
        <v>182</v>
      </c>
      <c r="H803" s="24" t="s">
        <v>178</v>
      </c>
      <c r="I803" s="24" t="s">
        <v>72</v>
      </c>
      <c r="J803" s="27">
        <v>29797</v>
      </c>
    </row>
    <row r="804" spans="1:10" x14ac:dyDescent="0.25">
      <c r="A804" s="23">
        <v>42917</v>
      </c>
      <c r="B804" s="24" t="s">
        <v>104</v>
      </c>
      <c r="C804" s="24" t="s">
        <v>122</v>
      </c>
      <c r="D804" s="24" t="s">
        <v>6</v>
      </c>
      <c r="E804" s="24" t="s">
        <v>181</v>
      </c>
      <c r="F804" s="24" t="s">
        <v>27</v>
      </c>
      <c r="G804" s="24" t="s">
        <v>178</v>
      </c>
      <c r="H804" s="24" t="s">
        <v>178</v>
      </c>
      <c r="I804" s="24" t="s">
        <v>74</v>
      </c>
      <c r="J804" s="27">
        <v>2139666</v>
      </c>
    </row>
    <row r="805" spans="1:10" x14ac:dyDescent="0.25">
      <c r="A805" s="23">
        <v>42917</v>
      </c>
      <c r="B805" s="24" t="s">
        <v>104</v>
      </c>
      <c r="C805" s="24" t="s">
        <v>122</v>
      </c>
      <c r="D805" s="24" t="s">
        <v>6</v>
      </c>
      <c r="E805" s="24" t="s">
        <v>178</v>
      </c>
      <c r="F805" s="24" t="s">
        <v>4</v>
      </c>
      <c r="G805" s="24" t="s">
        <v>182</v>
      </c>
      <c r="H805" s="24" t="s">
        <v>178</v>
      </c>
      <c r="I805" s="24" t="s">
        <v>75</v>
      </c>
      <c r="J805" s="27">
        <v>2139666</v>
      </c>
    </row>
    <row r="806" spans="1:10" x14ac:dyDescent="0.25">
      <c r="A806" s="23">
        <v>42917</v>
      </c>
      <c r="B806" s="24" t="s">
        <v>104</v>
      </c>
      <c r="C806" s="24" t="s">
        <v>185</v>
      </c>
      <c r="D806" s="24" t="s">
        <v>7</v>
      </c>
      <c r="E806" s="24" t="s">
        <v>181</v>
      </c>
      <c r="F806" s="24" t="s">
        <v>18</v>
      </c>
      <c r="G806" s="24" t="s">
        <v>178</v>
      </c>
      <c r="H806" s="24" t="s">
        <v>178</v>
      </c>
      <c r="I806" s="24" t="s">
        <v>77</v>
      </c>
      <c r="J806" s="27">
        <v>85760.77583607845</v>
      </c>
    </row>
    <row r="807" spans="1:10" x14ac:dyDescent="0.25">
      <c r="A807" s="23">
        <v>42917</v>
      </c>
      <c r="B807" s="24" t="s">
        <v>104</v>
      </c>
      <c r="C807" s="24" t="s">
        <v>123</v>
      </c>
      <c r="D807" s="24" t="s">
        <v>10</v>
      </c>
      <c r="E807" s="24" t="s">
        <v>181</v>
      </c>
      <c r="F807" s="24" t="s">
        <v>18</v>
      </c>
      <c r="G807" s="24" t="s">
        <v>178</v>
      </c>
      <c r="H807" s="24" t="s">
        <v>178</v>
      </c>
      <c r="I807" s="24" t="s">
        <v>11</v>
      </c>
      <c r="J807" s="27">
        <v>17152.155167215689</v>
      </c>
    </row>
    <row r="808" spans="1:10" x14ac:dyDescent="0.25">
      <c r="A808" s="23">
        <v>42917</v>
      </c>
      <c r="B808" s="24" t="s">
        <v>104</v>
      </c>
      <c r="C808" s="24" t="s">
        <v>186</v>
      </c>
      <c r="D808" s="24" t="s">
        <v>8</v>
      </c>
      <c r="E808" s="24" t="s">
        <v>181</v>
      </c>
      <c r="F808" s="24" t="s">
        <v>18</v>
      </c>
      <c r="G808" s="24" t="s">
        <v>178</v>
      </c>
      <c r="H808" s="24" t="s">
        <v>178</v>
      </c>
      <c r="I808" s="24" t="s">
        <v>12</v>
      </c>
      <c r="J808" s="27">
        <v>68608.620668862757</v>
      </c>
    </row>
    <row r="809" spans="1:10" x14ac:dyDescent="0.25">
      <c r="A809" s="23">
        <v>42948</v>
      </c>
      <c r="B809" s="24" t="s">
        <v>103</v>
      </c>
      <c r="C809" s="24" t="s">
        <v>118</v>
      </c>
      <c r="D809" s="24" t="s">
        <v>0</v>
      </c>
      <c r="E809" s="24" t="s">
        <v>181</v>
      </c>
      <c r="F809" s="24" t="s">
        <v>25</v>
      </c>
      <c r="G809" s="24" t="s">
        <v>178</v>
      </c>
      <c r="H809" s="24" t="s">
        <v>178</v>
      </c>
      <c r="I809" s="24" t="s">
        <v>129</v>
      </c>
      <c r="J809" s="27">
        <v>36706431.214269914</v>
      </c>
    </row>
    <row r="810" spans="1:10" x14ac:dyDescent="0.25">
      <c r="A810" s="23">
        <v>42948</v>
      </c>
      <c r="B810" s="24" t="s">
        <v>103</v>
      </c>
      <c r="C810" s="24" t="s">
        <v>118</v>
      </c>
      <c r="D810" s="24" t="s">
        <v>0</v>
      </c>
      <c r="E810" s="24" t="s">
        <v>178</v>
      </c>
      <c r="F810" s="24" t="s">
        <v>19</v>
      </c>
      <c r="G810" s="24" t="s">
        <v>182</v>
      </c>
      <c r="H810" s="24" t="s">
        <v>178</v>
      </c>
      <c r="I810" s="24" t="s">
        <v>47</v>
      </c>
      <c r="J810" s="27">
        <v>36189990.272009879</v>
      </c>
    </row>
    <row r="811" spans="1:10" x14ac:dyDescent="0.25">
      <c r="A811" s="23">
        <v>42948</v>
      </c>
      <c r="B811" s="24" t="s">
        <v>103</v>
      </c>
      <c r="C811" s="24" t="s">
        <v>118</v>
      </c>
      <c r="D811" s="24" t="s">
        <v>0</v>
      </c>
      <c r="E811" s="24" t="s">
        <v>178</v>
      </c>
      <c r="F811" s="24" t="s">
        <v>19</v>
      </c>
      <c r="G811" s="24" t="s">
        <v>178</v>
      </c>
      <c r="H811" s="24" t="s">
        <v>21</v>
      </c>
      <c r="I811" s="24" t="s">
        <v>78</v>
      </c>
      <c r="J811" s="27">
        <v>13693509.832652386</v>
      </c>
    </row>
    <row r="812" spans="1:10" x14ac:dyDescent="0.25">
      <c r="A812" s="23">
        <v>42948</v>
      </c>
      <c r="B812" s="24" t="s">
        <v>103</v>
      </c>
      <c r="C812" s="24" t="s">
        <v>118</v>
      </c>
      <c r="D812" s="24" t="s">
        <v>0</v>
      </c>
      <c r="E812" s="24" t="s">
        <v>178</v>
      </c>
      <c r="F812" s="24" t="s">
        <v>19</v>
      </c>
      <c r="G812" s="24" t="s">
        <v>178</v>
      </c>
      <c r="H812" s="24" t="s">
        <v>22</v>
      </c>
      <c r="I812" s="24" t="s">
        <v>79</v>
      </c>
      <c r="J812" s="27">
        <v>14671617.677841842</v>
      </c>
    </row>
    <row r="813" spans="1:10" x14ac:dyDescent="0.25">
      <c r="A813" s="23">
        <v>42948</v>
      </c>
      <c r="B813" s="24" t="s">
        <v>103</v>
      </c>
      <c r="C813" s="24" t="s">
        <v>118</v>
      </c>
      <c r="D813" s="24" t="s">
        <v>0</v>
      </c>
      <c r="E813" s="24" t="s">
        <v>178</v>
      </c>
      <c r="F813" s="24" t="s">
        <v>19</v>
      </c>
      <c r="G813" s="24" t="s">
        <v>178</v>
      </c>
      <c r="H813" s="24" t="s">
        <v>20</v>
      </c>
      <c r="I813" s="24" t="s">
        <v>80</v>
      </c>
      <c r="J813" s="27">
        <v>7824862.76151565</v>
      </c>
    </row>
    <row r="814" spans="1:10" x14ac:dyDescent="0.25">
      <c r="A814" s="23">
        <v>42948</v>
      </c>
      <c r="B814" s="24" t="s">
        <v>103</v>
      </c>
      <c r="C814" s="24" t="s">
        <v>118</v>
      </c>
      <c r="D814" s="24" t="s">
        <v>0</v>
      </c>
      <c r="E814" s="24" t="s">
        <v>178</v>
      </c>
      <c r="F814" s="24" t="s">
        <v>23</v>
      </c>
      <c r="G814" s="24" t="s">
        <v>182</v>
      </c>
      <c r="H814" s="24" t="s">
        <v>178</v>
      </c>
      <c r="I814" s="24" t="s">
        <v>48</v>
      </c>
      <c r="J814" s="27">
        <v>516440.94226003281</v>
      </c>
    </row>
    <row r="815" spans="1:10" x14ac:dyDescent="0.25">
      <c r="A815" s="23">
        <v>42948</v>
      </c>
      <c r="B815" s="24" t="s">
        <v>103</v>
      </c>
      <c r="C815" s="24" t="s">
        <v>118</v>
      </c>
      <c r="D815" s="24" t="s">
        <v>0</v>
      </c>
      <c r="E815" s="24" t="s">
        <v>178</v>
      </c>
      <c r="F815" s="24" t="s">
        <v>23</v>
      </c>
      <c r="G815" s="24" t="s">
        <v>178</v>
      </c>
      <c r="H815" s="24" t="s">
        <v>201</v>
      </c>
      <c r="I815" s="24" t="s">
        <v>81</v>
      </c>
      <c r="J815" s="27">
        <v>451885.82447752869</v>
      </c>
    </row>
    <row r="816" spans="1:10" x14ac:dyDescent="0.25">
      <c r="A816" s="23">
        <v>42948</v>
      </c>
      <c r="B816" s="24" t="s">
        <v>103</v>
      </c>
      <c r="C816" s="24" t="s">
        <v>118</v>
      </c>
      <c r="D816" s="24" t="s">
        <v>0</v>
      </c>
      <c r="E816" s="24" t="s">
        <v>178</v>
      </c>
      <c r="F816" s="24" t="s">
        <v>23</v>
      </c>
      <c r="G816" s="24" t="s">
        <v>178</v>
      </c>
      <c r="H816" s="24" t="s">
        <v>202</v>
      </c>
      <c r="I816" s="24" t="s">
        <v>82</v>
      </c>
      <c r="J816" s="27">
        <v>64555.117782504101</v>
      </c>
    </row>
    <row r="817" spans="1:10" x14ac:dyDescent="0.25">
      <c r="A817" s="23">
        <v>42948</v>
      </c>
      <c r="B817" s="24" t="s">
        <v>103</v>
      </c>
      <c r="C817" s="24" t="s">
        <v>119</v>
      </c>
      <c r="D817" s="24" t="s">
        <v>1</v>
      </c>
      <c r="E817" s="24" t="s">
        <v>181</v>
      </c>
      <c r="F817" s="24" t="s">
        <v>23</v>
      </c>
      <c r="G817" s="24" t="s">
        <v>178</v>
      </c>
      <c r="H817" s="24" t="s">
        <v>178</v>
      </c>
      <c r="I817" s="24" t="s">
        <v>49</v>
      </c>
      <c r="J817" s="27">
        <v>23700165.534913272</v>
      </c>
    </row>
    <row r="818" spans="1:10" x14ac:dyDescent="0.25">
      <c r="A818" s="23">
        <v>42948</v>
      </c>
      <c r="B818" s="24" t="s">
        <v>103</v>
      </c>
      <c r="C818" s="24" t="s">
        <v>119</v>
      </c>
      <c r="D818" s="24" t="s">
        <v>1</v>
      </c>
      <c r="E818" s="24" t="s">
        <v>178</v>
      </c>
      <c r="F818" s="24" t="s">
        <v>19</v>
      </c>
      <c r="G818" s="24" t="s">
        <v>182</v>
      </c>
      <c r="H818" s="24" t="s">
        <v>178</v>
      </c>
      <c r="I818" s="24" t="s">
        <v>50</v>
      </c>
      <c r="J818" s="27">
        <v>23423237.622674506</v>
      </c>
    </row>
    <row r="819" spans="1:10" x14ac:dyDescent="0.25">
      <c r="A819" s="23">
        <v>42948</v>
      </c>
      <c r="B819" s="24" t="s">
        <v>103</v>
      </c>
      <c r="C819" s="24" t="s">
        <v>119</v>
      </c>
      <c r="D819" s="24" t="s">
        <v>1</v>
      </c>
      <c r="E819" s="24" t="s">
        <v>178</v>
      </c>
      <c r="F819" s="24" t="s">
        <v>19</v>
      </c>
      <c r="G819" s="24" t="s">
        <v>178</v>
      </c>
      <c r="H819" s="24" t="s">
        <v>21</v>
      </c>
      <c r="I819" s="24" t="s">
        <v>83</v>
      </c>
      <c r="J819" s="27">
        <v>9167804.8329607733</v>
      </c>
    </row>
    <row r="820" spans="1:10" x14ac:dyDescent="0.25">
      <c r="A820" s="23">
        <v>42948</v>
      </c>
      <c r="B820" s="24" t="s">
        <v>103</v>
      </c>
      <c r="C820" s="24" t="s">
        <v>119</v>
      </c>
      <c r="D820" s="24" t="s">
        <v>1</v>
      </c>
      <c r="E820" s="24" t="s">
        <v>178</v>
      </c>
      <c r="F820" s="24" t="s">
        <v>19</v>
      </c>
      <c r="G820" s="24" t="s">
        <v>178</v>
      </c>
      <c r="H820" s="24" t="s">
        <v>22</v>
      </c>
      <c r="I820" s="24" t="s">
        <v>84</v>
      </c>
      <c r="J820" s="27">
        <v>9822648.035315115</v>
      </c>
    </row>
    <row r="821" spans="1:10" x14ac:dyDescent="0.25">
      <c r="A821" s="23">
        <v>42948</v>
      </c>
      <c r="B821" s="24" t="s">
        <v>103</v>
      </c>
      <c r="C821" s="24" t="s">
        <v>119</v>
      </c>
      <c r="D821" s="24" t="s">
        <v>1</v>
      </c>
      <c r="E821" s="24" t="s">
        <v>178</v>
      </c>
      <c r="F821" s="24" t="s">
        <v>19</v>
      </c>
      <c r="G821" s="24" t="s">
        <v>178</v>
      </c>
      <c r="H821" s="24" t="s">
        <v>20</v>
      </c>
      <c r="I821" s="24" t="s">
        <v>85</v>
      </c>
      <c r="J821" s="27">
        <v>4432784.754398617</v>
      </c>
    </row>
    <row r="822" spans="1:10" x14ac:dyDescent="0.25">
      <c r="A822" s="23">
        <v>42948</v>
      </c>
      <c r="B822" s="24" t="s">
        <v>103</v>
      </c>
      <c r="C822" s="24" t="s">
        <v>119</v>
      </c>
      <c r="D822" s="24" t="s">
        <v>1</v>
      </c>
      <c r="E822" s="24" t="s">
        <v>178</v>
      </c>
      <c r="F822" s="24" t="s">
        <v>23</v>
      </c>
      <c r="G822" s="24" t="s">
        <v>182</v>
      </c>
      <c r="H822" s="24" t="s">
        <v>178</v>
      </c>
      <c r="I822" s="24" t="s">
        <v>51</v>
      </c>
      <c r="J822" s="27">
        <v>276927.91223876434</v>
      </c>
    </row>
    <row r="823" spans="1:10" x14ac:dyDescent="0.25">
      <c r="A823" s="23">
        <v>42948</v>
      </c>
      <c r="B823" s="24" t="s">
        <v>103</v>
      </c>
      <c r="C823" s="24" t="s">
        <v>119</v>
      </c>
      <c r="D823" s="24" t="s">
        <v>1</v>
      </c>
      <c r="E823" s="24" t="s">
        <v>178</v>
      </c>
      <c r="F823" s="24" t="s">
        <v>23</v>
      </c>
      <c r="G823" s="24" t="s">
        <v>178</v>
      </c>
      <c r="H823" s="24" t="s">
        <v>201</v>
      </c>
      <c r="I823" s="24" t="s">
        <v>86</v>
      </c>
      <c r="J823" s="27">
        <v>225942.91223876434</v>
      </c>
    </row>
    <row r="824" spans="1:10" x14ac:dyDescent="0.25">
      <c r="A824" s="23">
        <v>42948</v>
      </c>
      <c r="B824" s="24" t="s">
        <v>103</v>
      </c>
      <c r="C824" s="24" t="s">
        <v>119</v>
      </c>
      <c r="D824" s="24" t="s">
        <v>1</v>
      </c>
      <c r="E824" s="24" t="s">
        <v>178</v>
      </c>
      <c r="F824" s="24" t="s">
        <v>23</v>
      </c>
      <c r="G824" s="24" t="s">
        <v>178</v>
      </c>
      <c r="H824" s="24" t="s">
        <v>202</v>
      </c>
      <c r="I824" s="24" t="s">
        <v>87</v>
      </c>
      <c r="J824" s="27">
        <v>50985</v>
      </c>
    </row>
    <row r="825" spans="1:10" x14ac:dyDescent="0.25">
      <c r="A825" s="23">
        <v>42948</v>
      </c>
      <c r="B825" s="24" t="s">
        <v>103</v>
      </c>
      <c r="C825" s="24" t="s">
        <v>183</v>
      </c>
      <c r="D825" s="24" t="s">
        <v>208</v>
      </c>
      <c r="E825" s="24" t="s">
        <v>181</v>
      </c>
      <c r="F825" s="24" t="s">
        <v>23</v>
      </c>
      <c r="G825" s="24" t="s">
        <v>178</v>
      </c>
      <c r="H825" s="24" t="s">
        <v>178</v>
      </c>
      <c r="I825" s="24" t="s">
        <v>52</v>
      </c>
      <c r="J825" s="27">
        <v>13006265.679356642</v>
      </c>
    </row>
    <row r="826" spans="1:10" x14ac:dyDescent="0.25">
      <c r="A826" s="23">
        <v>42948</v>
      </c>
      <c r="B826" s="24" t="s">
        <v>103</v>
      </c>
      <c r="C826" s="24" t="s">
        <v>183</v>
      </c>
      <c r="D826" s="24" t="s">
        <v>208</v>
      </c>
      <c r="E826" s="24" t="s">
        <v>178</v>
      </c>
      <c r="F826" s="24" t="s">
        <v>19</v>
      </c>
      <c r="G826" s="24" t="s">
        <v>182</v>
      </c>
      <c r="H826" s="24" t="s">
        <v>178</v>
      </c>
      <c r="I826" s="24" t="s">
        <v>53</v>
      </c>
      <c r="J826" s="27">
        <v>12766752.649335373</v>
      </c>
    </row>
    <row r="827" spans="1:10" x14ac:dyDescent="0.25">
      <c r="A827" s="23">
        <v>42948</v>
      </c>
      <c r="B827" s="24" t="s">
        <v>103</v>
      </c>
      <c r="C827" s="24" t="s">
        <v>183</v>
      </c>
      <c r="D827" s="24" t="s">
        <v>208</v>
      </c>
      <c r="E827" s="24" t="s">
        <v>178</v>
      </c>
      <c r="F827" s="24" t="s">
        <v>19</v>
      </c>
      <c r="G827" s="24" t="s">
        <v>178</v>
      </c>
      <c r="H827" s="24" t="s">
        <v>21</v>
      </c>
      <c r="I827" s="24" t="s">
        <v>88</v>
      </c>
      <c r="J827" s="27">
        <v>4525704.999691613</v>
      </c>
    </row>
    <row r="828" spans="1:10" x14ac:dyDescent="0.25">
      <c r="A828" s="23">
        <v>42948</v>
      </c>
      <c r="B828" s="24" t="s">
        <v>103</v>
      </c>
      <c r="C828" s="24" t="s">
        <v>183</v>
      </c>
      <c r="D828" s="24" t="s">
        <v>208</v>
      </c>
      <c r="E828" s="24" t="s">
        <v>178</v>
      </c>
      <c r="F828" s="24" t="s">
        <v>19</v>
      </c>
      <c r="G828" s="24" t="s">
        <v>178</v>
      </c>
      <c r="H828" s="24" t="s">
        <v>22</v>
      </c>
      <c r="I828" s="24" t="s">
        <v>89</v>
      </c>
      <c r="J828" s="27">
        <v>4848969.6425267272</v>
      </c>
    </row>
    <row r="829" spans="1:10" x14ac:dyDescent="0.25">
      <c r="A829" s="23">
        <v>42948</v>
      </c>
      <c r="B829" s="24" t="s">
        <v>103</v>
      </c>
      <c r="C829" s="24" t="s">
        <v>183</v>
      </c>
      <c r="D829" s="24" t="s">
        <v>208</v>
      </c>
      <c r="E829" s="24" t="s">
        <v>178</v>
      </c>
      <c r="F829" s="24" t="s">
        <v>19</v>
      </c>
      <c r="G829" s="24" t="s">
        <v>178</v>
      </c>
      <c r="H829" s="24" t="s">
        <v>20</v>
      </c>
      <c r="I829" s="24" t="s">
        <v>90</v>
      </c>
      <c r="J829" s="27">
        <v>3392078.007117033</v>
      </c>
    </row>
    <row r="830" spans="1:10" x14ac:dyDescent="0.25">
      <c r="A830" s="23">
        <v>42948</v>
      </c>
      <c r="B830" s="24" t="s">
        <v>103</v>
      </c>
      <c r="C830" s="24" t="s">
        <v>183</v>
      </c>
      <c r="D830" s="24" t="s">
        <v>208</v>
      </c>
      <c r="E830" s="24" t="s">
        <v>178</v>
      </c>
      <c r="F830" s="24" t="s">
        <v>23</v>
      </c>
      <c r="G830" s="24" t="s">
        <v>182</v>
      </c>
      <c r="H830" s="24" t="s">
        <v>178</v>
      </c>
      <c r="I830" s="24" t="s">
        <v>54</v>
      </c>
      <c r="J830" s="27">
        <v>239513.03002126847</v>
      </c>
    </row>
    <row r="831" spans="1:10" x14ac:dyDescent="0.25">
      <c r="A831" s="23">
        <v>42948</v>
      </c>
      <c r="B831" s="24" t="s">
        <v>103</v>
      </c>
      <c r="C831" s="24" t="s">
        <v>183</v>
      </c>
      <c r="D831" s="24" t="s">
        <v>208</v>
      </c>
      <c r="E831" s="24" t="s">
        <v>178</v>
      </c>
      <c r="F831" s="24" t="s">
        <v>23</v>
      </c>
      <c r="G831" s="24" t="s">
        <v>178</v>
      </c>
      <c r="H831" s="24" t="s">
        <v>201</v>
      </c>
      <c r="I831" s="24" t="s">
        <v>92</v>
      </c>
      <c r="J831" s="27">
        <v>225942.91223876434</v>
      </c>
    </row>
    <row r="832" spans="1:10" x14ac:dyDescent="0.25">
      <c r="A832" s="23">
        <v>42948</v>
      </c>
      <c r="B832" s="24" t="s">
        <v>103</v>
      </c>
      <c r="C832" s="24" t="s">
        <v>183</v>
      </c>
      <c r="D832" s="24" t="s">
        <v>208</v>
      </c>
      <c r="E832" s="24" t="s">
        <v>178</v>
      </c>
      <c r="F832" s="24" t="s">
        <v>23</v>
      </c>
      <c r="G832" s="24" t="s">
        <v>178</v>
      </c>
      <c r="H832" s="24" t="s">
        <v>202</v>
      </c>
      <c r="I832" s="24" t="s">
        <v>91</v>
      </c>
      <c r="J832" s="27">
        <v>13570.117782504101</v>
      </c>
    </row>
    <row r="833" spans="1:10" x14ac:dyDescent="0.25">
      <c r="A833" s="23">
        <v>42948</v>
      </c>
      <c r="B833" s="24" t="s">
        <v>103</v>
      </c>
      <c r="C833" s="24" t="s">
        <v>120</v>
      </c>
      <c r="D833" s="24" t="s">
        <v>14</v>
      </c>
      <c r="E833" s="24" t="s">
        <v>181</v>
      </c>
      <c r="F833" s="24" t="s">
        <v>23</v>
      </c>
      <c r="G833" s="24" t="s">
        <v>178</v>
      </c>
      <c r="H833" s="24" t="s">
        <v>178</v>
      </c>
      <c r="I833" s="24" t="s">
        <v>55</v>
      </c>
      <c r="J833" s="27">
        <v>790761</v>
      </c>
    </row>
    <row r="834" spans="1:10" x14ac:dyDescent="0.25">
      <c r="A834" s="23">
        <v>42948</v>
      </c>
      <c r="B834" s="24" t="s">
        <v>103</v>
      </c>
      <c r="C834" s="24" t="s">
        <v>120</v>
      </c>
      <c r="D834" s="24" t="s">
        <v>14</v>
      </c>
      <c r="E834" s="24" t="s">
        <v>178</v>
      </c>
      <c r="F834" s="24" t="s">
        <v>203</v>
      </c>
      <c r="G834" s="24" t="s">
        <v>182</v>
      </c>
      <c r="H834" s="24" t="s">
        <v>178</v>
      </c>
      <c r="I834" s="24" t="s">
        <v>56</v>
      </c>
      <c r="J834" s="27">
        <v>150000</v>
      </c>
    </row>
    <row r="835" spans="1:10" x14ac:dyDescent="0.25">
      <c r="A835" s="23">
        <v>42948</v>
      </c>
      <c r="B835" s="24" t="s">
        <v>103</v>
      </c>
      <c r="C835" s="24" t="s">
        <v>120</v>
      </c>
      <c r="D835" s="24" t="s">
        <v>14</v>
      </c>
      <c r="E835" s="24" t="s">
        <v>178</v>
      </c>
      <c r="F835" s="24" t="s">
        <v>32</v>
      </c>
      <c r="G835" s="24" t="s">
        <v>182</v>
      </c>
      <c r="H835" s="24" t="s">
        <v>178</v>
      </c>
      <c r="I835" s="24" t="s">
        <v>57</v>
      </c>
      <c r="J835" s="27">
        <v>457600</v>
      </c>
    </row>
    <row r="836" spans="1:10" x14ac:dyDescent="0.25">
      <c r="A836" s="23">
        <v>42948</v>
      </c>
      <c r="B836" s="24" t="s">
        <v>103</v>
      </c>
      <c r="C836" s="24" t="s">
        <v>120</v>
      </c>
      <c r="D836" s="24" t="s">
        <v>14</v>
      </c>
      <c r="E836" s="24" t="s">
        <v>178</v>
      </c>
      <c r="F836" s="24" t="s">
        <v>32</v>
      </c>
      <c r="G836" s="24" t="s">
        <v>178</v>
      </c>
      <c r="H836" s="24" t="s">
        <v>37</v>
      </c>
      <c r="I836" s="24" t="s">
        <v>93</v>
      </c>
      <c r="J836" s="27">
        <v>320000</v>
      </c>
    </row>
    <row r="837" spans="1:10" x14ac:dyDescent="0.25">
      <c r="A837" s="23">
        <v>42948</v>
      </c>
      <c r="B837" s="24" t="s">
        <v>103</v>
      </c>
      <c r="C837" s="24" t="s">
        <v>120</v>
      </c>
      <c r="D837" s="24" t="s">
        <v>14</v>
      </c>
      <c r="E837" s="24" t="s">
        <v>178</v>
      </c>
      <c r="F837" s="24" t="s">
        <v>32</v>
      </c>
      <c r="G837" s="24" t="s">
        <v>178</v>
      </c>
      <c r="H837" s="24" t="s">
        <v>38</v>
      </c>
      <c r="I837" s="24" t="s">
        <v>94</v>
      </c>
      <c r="J837" s="27">
        <v>32000</v>
      </c>
    </row>
    <row r="838" spans="1:10" x14ac:dyDescent="0.25">
      <c r="A838" s="23">
        <v>42948</v>
      </c>
      <c r="B838" s="24" t="s">
        <v>103</v>
      </c>
      <c r="C838" s="24" t="s">
        <v>120</v>
      </c>
      <c r="D838" s="24" t="s">
        <v>14</v>
      </c>
      <c r="E838" s="24" t="s">
        <v>178</v>
      </c>
      <c r="F838" s="24" t="s">
        <v>32</v>
      </c>
      <c r="G838" s="24" t="s">
        <v>178</v>
      </c>
      <c r="H838" s="24" t="s">
        <v>39</v>
      </c>
      <c r="I838" s="24" t="s">
        <v>94</v>
      </c>
      <c r="J838" s="27">
        <v>105600</v>
      </c>
    </row>
    <row r="839" spans="1:10" x14ac:dyDescent="0.25">
      <c r="A839" s="23">
        <v>42948</v>
      </c>
      <c r="B839" s="24" t="s">
        <v>103</v>
      </c>
      <c r="C839" s="24" t="s">
        <v>120</v>
      </c>
      <c r="D839" s="24" t="s">
        <v>14</v>
      </c>
      <c r="E839" s="24" t="s">
        <v>178</v>
      </c>
      <c r="F839" s="24" t="s">
        <v>15</v>
      </c>
      <c r="G839" s="24" t="s">
        <v>182</v>
      </c>
      <c r="H839" s="24" t="s">
        <v>178</v>
      </c>
      <c r="I839" s="24" t="s">
        <v>58</v>
      </c>
      <c r="J839" s="27">
        <v>110575</v>
      </c>
    </row>
    <row r="840" spans="1:10" x14ac:dyDescent="0.25">
      <c r="A840" s="23">
        <v>42948</v>
      </c>
      <c r="B840" s="24" t="s">
        <v>103</v>
      </c>
      <c r="C840" s="24" t="s">
        <v>120</v>
      </c>
      <c r="D840" s="24" t="s">
        <v>14</v>
      </c>
      <c r="E840" s="24" t="s">
        <v>178</v>
      </c>
      <c r="F840" s="24" t="s">
        <v>15</v>
      </c>
      <c r="G840" s="24" t="s">
        <v>178</v>
      </c>
      <c r="H840" s="24" t="s">
        <v>40</v>
      </c>
      <c r="I840" s="24" t="s">
        <v>95</v>
      </c>
      <c r="J840" s="27">
        <v>50000</v>
      </c>
    </row>
    <row r="841" spans="1:10" x14ac:dyDescent="0.25">
      <c r="A841" s="23">
        <v>42948</v>
      </c>
      <c r="B841" s="24" t="s">
        <v>103</v>
      </c>
      <c r="C841" s="24" t="s">
        <v>120</v>
      </c>
      <c r="D841" s="24" t="s">
        <v>14</v>
      </c>
      <c r="E841" s="24" t="s">
        <v>178</v>
      </c>
      <c r="F841" s="24" t="s">
        <v>15</v>
      </c>
      <c r="G841" s="24" t="s">
        <v>178</v>
      </c>
      <c r="H841" s="24" t="s">
        <v>41</v>
      </c>
      <c r="I841" s="24" t="s">
        <v>96</v>
      </c>
      <c r="J841" s="27">
        <v>36586</v>
      </c>
    </row>
    <row r="842" spans="1:10" x14ac:dyDescent="0.25">
      <c r="A842" s="23">
        <v>42948</v>
      </c>
      <c r="B842" s="24" t="s">
        <v>103</v>
      </c>
      <c r="C842" s="24" t="s">
        <v>120</v>
      </c>
      <c r="D842" s="24" t="s">
        <v>14</v>
      </c>
      <c r="E842" s="24" t="s">
        <v>178</v>
      </c>
      <c r="F842" s="24" t="s">
        <v>15</v>
      </c>
      <c r="G842" s="24" t="s">
        <v>178</v>
      </c>
      <c r="H842" s="24" t="s">
        <v>42</v>
      </c>
      <c r="I842" s="24" t="s">
        <v>97</v>
      </c>
      <c r="J842" s="27">
        <v>23989</v>
      </c>
    </row>
    <row r="843" spans="1:10" x14ac:dyDescent="0.25">
      <c r="A843" s="23">
        <v>42948</v>
      </c>
      <c r="B843" s="24" t="s">
        <v>103</v>
      </c>
      <c r="C843" s="24" t="s">
        <v>120</v>
      </c>
      <c r="D843" s="24" t="s">
        <v>14</v>
      </c>
      <c r="E843" s="24" t="s">
        <v>178</v>
      </c>
      <c r="F843" s="24" t="s">
        <v>29</v>
      </c>
      <c r="G843" s="24" t="s">
        <v>182</v>
      </c>
      <c r="H843" s="24" t="s">
        <v>178</v>
      </c>
      <c r="I843" s="24" t="s">
        <v>59</v>
      </c>
      <c r="J843" s="27">
        <v>22554</v>
      </c>
    </row>
    <row r="844" spans="1:10" x14ac:dyDescent="0.25">
      <c r="A844" s="23">
        <v>42948</v>
      </c>
      <c r="B844" s="24" t="s">
        <v>103</v>
      </c>
      <c r="C844" s="24" t="s">
        <v>120</v>
      </c>
      <c r="D844" s="24" t="s">
        <v>14</v>
      </c>
      <c r="E844" s="24" t="s">
        <v>178</v>
      </c>
      <c r="F844" s="24" t="s">
        <v>36</v>
      </c>
      <c r="G844" s="24" t="s">
        <v>182</v>
      </c>
      <c r="H844" s="24" t="s">
        <v>178</v>
      </c>
      <c r="I844" s="24" t="s">
        <v>60</v>
      </c>
      <c r="J844" s="27">
        <v>50032</v>
      </c>
    </row>
    <row r="845" spans="1:10" x14ac:dyDescent="0.25">
      <c r="A845" s="23">
        <v>42948</v>
      </c>
      <c r="B845" s="24" t="s">
        <v>103</v>
      </c>
      <c r="C845" s="24" t="s">
        <v>120</v>
      </c>
      <c r="D845" s="24" t="s">
        <v>2</v>
      </c>
      <c r="E845" s="24" t="s">
        <v>181</v>
      </c>
      <c r="F845" s="24" t="s">
        <v>36</v>
      </c>
      <c r="G845" s="24" t="s">
        <v>178</v>
      </c>
      <c r="H845" s="24" t="s">
        <v>178</v>
      </c>
      <c r="I845" s="24" t="s">
        <v>61</v>
      </c>
      <c r="J845" s="27">
        <v>9704083.9624972362</v>
      </c>
    </row>
    <row r="846" spans="1:10" x14ac:dyDescent="0.25">
      <c r="A846" s="23">
        <v>42948</v>
      </c>
      <c r="B846" s="24" t="s">
        <v>103</v>
      </c>
      <c r="C846" s="24" t="s">
        <v>120</v>
      </c>
      <c r="D846" s="24" t="s">
        <v>2</v>
      </c>
      <c r="E846" s="24" t="s">
        <v>178</v>
      </c>
      <c r="F846" s="24" t="s">
        <v>16</v>
      </c>
      <c r="G846" s="24" t="s">
        <v>182</v>
      </c>
      <c r="H846" s="24" t="s">
        <v>178</v>
      </c>
      <c r="I846" s="24" t="s">
        <v>62</v>
      </c>
      <c r="J846" s="27">
        <v>1250000</v>
      </c>
    </row>
    <row r="847" spans="1:10" x14ac:dyDescent="0.25">
      <c r="A847" s="23">
        <v>42948</v>
      </c>
      <c r="B847" s="24" t="s">
        <v>103</v>
      </c>
      <c r="C847" s="24" t="s">
        <v>120</v>
      </c>
      <c r="D847" s="24" t="s">
        <v>2</v>
      </c>
      <c r="E847" s="24" t="s">
        <v>178</v>
      </c>
      <c r="F847" s="24" t="s">
        <v>31</v>
      </c>
      <c r="G847" s="24" t="s">
        <v>182</v>
      </c>
      <c r="H847" s="24" t="s">
        <v>178</v>
      </c>
      <c r="I847" s="24" t="s">
        <v>63</v>
      </c>
      <c r="J847" s="27">
        <v>1238737.5</v>
      </c>
    </row>
    <row r="848" spans="1:10" x14ac:dyDescent="0.25">
      <c r="A848" s="23">
        <v>42948</v>
      </c>
      <c r="B848" s="24" t="s">
        <v>103</v>
      </c>
      <c r="C848" s="24" t="s">
        <v>120</v>
      </c>
      <c r="D848" s="24" t="s">
        <v>2</v>
      </c>
      <c r="E848" s="24" t="s">
        <v>178</v>
      </c>
      <c r="F848" s="24" t="s">
        <v>31</v>
      </c>
      <c r="G848" s="24" t="s">
        <v>178</v>
      </c>
      <c r="H848" s="24" t="s">
        <v>37</v>
      </c>
      <c r="I848" s="24" t="s">
        <v>98</v>
      </c>
      <c r="J848" s="27">
        <v>577500</v>
      </c>
    </row>
    <row r="849" spans="1:10" x14ac:dyDescent="0.25">
      <c r="A849" s="23">
        <v>42948</v>
      </c>
      <c r="B849" s="24" t="s">
        <v>103</v>
      </c>
      <c r="C849" s="24" t="s">
        <v>120</v>
      </c>
      <c r="D849" s="24" t="s">
        <v>2</v>
      </c>
      <c r="E849" s="24" t="s">
        <v>178</v>
      </c>
      <c r="F849" s="24" t="s">
        <v>31</v>
      </c>
      <c r="G849" s="24" t="s">
        <v>178</v>
      </c>
      <c r="H849" s="24" t="s">
        <v>38</v>
      </c>
      <c r="I849" s="24" t="s">
        <v>99</v>
      </c>
      <c r="J849" s="27">
        <v>375375</v>
      </c>
    </row>
    <row r="850" spans="1:10" x14ac:dyDescent="0.25">
      <c r="A850" s="23">
        <v>42948</v>
      </c>
      <c r="B850" s="24" t="s">
        <v>103</v>
      </c>
      <c r="C850" s="24" t="s">
        <v>120</v>
      </c>
      <c r="D850" s="24" t="s">
        <v>2</v>
      </c>
      <c r="E850" s="24" t="s">
        <v>178</v>
      </c>
      <c r="F850" s="24" t="s">
        <v>31</v>
      </c>
      <c r="G850" s="24" t="s">
        <v>178</v>
      </c>
      <c r="H850" s="24" t="s">
        <v>39</v>
      </c>
      <c r="I850" s="24" t="s">
        <v>100</v>
      </c>
      <c r="J850" s="27">
        <v>285862.5</v>
      </c>
    </row>
    <row r="851" spans="1:10" x14ac:dyDescent="0.25">
      <c r="A851" s="23">
        <v>42948</v>
      </c>
      <c r="B851" s="24" t="s">
        <v>103</v>
      </c>
      <c r="C851" s="24" t="s">
        <v>120</v>
      </c>
      <c r="D851" s="24" t="s">
        <v>2</v>
      </c>
      <c r="E851" s="24" t="s">
        <v>178</v>
      </c>
      <c r="F851" s="24" t="s">
        <v>28</v>
      </c>
      <c r="G851" s="24" t="s">
        <v>182</v>
      </c>
      <c r="H851" s="24" t="s">
        <v>178</v>
      </c>
      <c r="I851" s="24" t="s">
        <v>64</v>
      </c>
      <c r="J851" s="27">
        <v>6240093.3064258862</v>
      </c>
    </row>
    <row r="852" spans="1:10" x14ac:dyDescent="0.25">
      <c r="A852" s="23">
        <v>42948</v>
      </c>
      <c r="B852" s="24" t="s">
        <v>103</v>
      </c>
      <c r="C852" s="24" t="s">
        <v>120</v>
      </c>
      <c r="D852" s="24" t="s">
        <v>2</v>
      </c>
      <c r="E852" s="24" t="s">
        <v>178</v>
      </c>
      <c r="F852" s="24" t="s">
        <v>28</v>
      </c>
      <c r="G852" s="24" t="s">
        <v>178</v>
      </c>
      <c r="H852" s="24" t="s">
        <v>43</v>
      </c>
      <c r="I852" s="24" t="s">
        <v>101</v>
      </c>
      <c r="J852" s="27">
        <v>3670643.1214269917</v>
      </c>
    </row>
    <row r="853" spans="1:10" x14ac:dyDescent="0.25">
      <c r="A853" s="23">
        <v>42948</v>
      </c>
      <c r="B853" s="24" t="s">
        <v>103</v>
      </c>
      <c r="C853" s="24" t="s">
        <v>120</v>
      </c>
      <c r="D853" s="24" t="s">
        <v>2</v>
      </c>
      <c r="E853" s="24" t="s">
        <v>178</v>
      </c>
      <c r="F853" s="24" t="s">
        <v>28</v>
      </c>
      <c r="G853" s="24" t="s">
        <v>178</v>
      </c>
      <c r="H853" s="24" t="s">
        <v>44</v>
      </c>
      <c r="I853" s="24" t="s">
        <v>102</v>
      </c>
      <c r="J853" s="27">
        <v>2569450.1849988941</v>
      </c>
    </row>
    <row r="854" spans="1:10" x14ac:dyDescent="0.25">
      <c r="A854" s="23">
        <v>42948</v>
      </c>
      <c r="B854" s="24" t="s">
        <v>103</v>
      </c>
      <c r="C854" s="24" t="s">
        <v>120</v>
      </c>
      <c r="D854" s="24" t="s">
        <v>2</v>
      </c>
      <c r="E854" s="24" t="s">
        <v>178</v>
      </c>
      <c r="F854" s="24" t="s">
        <v>35</v>
      </c>
      <c r="G854" s="24" t="s">
        <v>182</v>
      </c>
      <c r="H854" s="24" t="s">
        <v>178</v>
      </c>
      <c r="I854" s="24" t="s">
        <v>65</v>
      </c>
      <c r="J854" s="27">
        <v>270000</v>
      </c>
    </row>
    <row r="855" spans="1:10" x14ac:dyDescent="0.25">
      <c r="A855" s="23">
        <v>42948</v>
      </c>
      <c r="B855" s="24" t="s">
        <v>103</v>
      </c>
      <c r="C855" s="24" t="s">
        <v>120</v>
      </c>
      <c r="D855" s="24" t="s">
        <v>2</v>
      </c>
      <c r="E855" s="24" t="s">
        <v>178</v>
      </c>
      <c r="F855" s="24" t="s">
        <v>45</v>
      </c>
      <c r="G855" s="24" t="s">
        <v>182</v>
      </c>
      <c r="H855" s="24" t="s">
        <v>178</v>
      </c>
      <c r="I855" s="24" t="s">
        <v>66</v>
      </c>
      <c r="J855" s="27">
        <v>250000</v>
      </c>
    </row>
    <row r="856" spans="1:10" x14ac:dyDescent="0.25">
      <c r="A856" s="23">
        <v>42948</v>
      </c>
      <c r="B856" s="24" t="s">
        <v>103</v>
      </c>
      <c r="C856" s="24" t="s">
        <v>120</v>
      </c>
      <c r="D856" s="24" t="s">
        <v>2</v>
      </c>
      <c r="E856" s="24" t="s">
        <v>178</v>
      </c>
      <c r="F856" s="24" t="s">
        <v>30</v>
      </c>
      <c r="G856" s="24" t="s">
        <v>182</v>
      </c>
      <c r="H856" s="24" t="s">
        <v>178</v>
      </c>
      <c r="I856" s="24" t="s">
        <v>67</v>
      </c>
      <c r="J856" s="27">
        <v>200000</v>
      </c>
    </row>
    <row r="857" spans="1:10" x14ac:dyDescent="0.25">
      <c r="A857" s="23">
        <v>42948</v>
      </c>
      <c r="B857" s="24" t="s">
        <v>103</v>
      </c>
      <c r="C857" s="24" t="s">
        <v>120</v>
      </c>
      <c r="D857" s="24" t="s">
        <v>2</v>
      </c>
      <c r="E857" s="24" t="s">
        <v>178</v>
      </c>
      <c r="F857" s="24" t="s">
        <v>34</v>
      </c>
      <c r="G857" s="24" t="s">
        <v>182</v>
      </c>
      <c r="H857" s="24" t="s">
        <v>178</v>
      </c>
      <c r="I857" s="24" t="s">
        <v>68</v>
      </c>
      <c r="J857" s="27">
        <v>183532.15607134957</v>
      </c>
    </row>
    <row r="858" spans="1:10" x14ac:dyDescent="0.25">
      <c r="A858" s="23">
        <v>42948</v>
      </c>
      <c r="B858" s="24" t="s">
        <v>103</v>
      </c>
      <c r="C858" s="24" t="s">
        <v>120</v>
      </c>
      <c r="D858" s="24" t="s">
        <v>2</v>
      </c>
      <c r="E858" s="24" t="s">
        <v>178</v>
      </c>
      <c r="F858" s="24" t="s">
        <v>33</v>
      </c>
      <c r="G858" s="24" t="s">
        <v>182</v>
      </c>
      <c r="H858" s="24" t="s">
        <v>178</v>
      </c>
      <c r="I858" s="24" t="s">
        <v>69</v>
      </c>
      <c r="J858" s="27">
        <v>71721</v>
      </c>
    </row>
    <row r="859" spans="1:10" x14ac:dyDescent="0.25">
      <c r="A859" s="23">
        <v>42948</v>
      </c>
      <c r="B859" s="24" t="s">
        <v>103</v>
      </c>
      <c r="C859" s="24" t="s">
        <v>184</v>
      </c>
      <c r="D859" s="24" t="s">
        <v>17</v>
      </c>
      <c r="E859" s="24" t="s">
        <v>181</v>
      </c>
      <c r="F859" s="24" t="s">
        <v>33</v>
      </c>
      <c r="G859" s="24" t="s">
        <v>178</v>
      </c>
      <c r="H859" s="24" t="s">
        <v>178</v>
      </c>
      <c r="I859" s="24" t="s">
        <v>70</v>
      </c>
      <c r="J859" s="27">
        <v>2511420.7168594059</v>
      </c>
    </row>
    <row r="860" spans="1:10" x14ac:dyDescent="0.25">
      <c r="A860" s="23">
        <v>42948</v>
      </c>
      <c r="B860" s="24" t="s">
        <v>103</v>
      </c>
      <c r="C860" s="24" t="s">
        <v>121</v>
      </c>
      <c r="D860" s="24" t="s">
        <v>5</v>
      </c>
      <c r="E860" s="24" t="s">
        <v>181</v>
      </c>
      <c r="F860" s="24" t="s">
        <v>33</v>
      </c>
      <c r="G860" s="24" t="s">
        <v>178</v>
      </c>
      <c r="H860" s="24" t="s">
        <v>178</v>
      </c>
      <c r="I860" s="24" t="s">
        <v>71</v>
      </c>
      <c r="J860" s="27">
        <v>250000</v>
      </c>
    </row>
    <row r="861" spans="1:10" x14ac:dyDescent="0.25">
      <c r="A861" s="23">
        <v>42948</v>
      </c>
      <c r="B861" s="24" t="s">
        <v>103</v>
      </c>
      <c r="C861" s="24" t="s">
        <v>121</v>
      </c>
      <c r="D861" s="24" t="s">
        <v>5</v>
      </c>
      <c r="E861" s="24" t="s">
        <v>178</v>
      </c>
      <c r="F861" s="24" t="s">
        <v>27</v>
      </c>
      <c r="G861" s="24" t="s">
        <v>182</v>
      </c>
      <c r="H861" s="24" t="s">
        <v>178</v>
      </c>
      <c r="I861" s="24" t="s">
        <v>73</v>
      </c>
      <c r="J861" s="27">
        <v>250000</v>
      </c>
    </row>
    <row r="862" spans="1:10" x14ac:dyDescent="0.25">
      <c r="A862" s="23">
        <v>42948</v>
      </c>
      <c r="B862" s="24" t="s">
        <v>103</v>
      </c>
      <c r="C862" s="24" t="s">
        <v>122</v>
      </c>
      <c r="D862" s="24" t="s">
        <v>6</v>
      </c>
      <c r="E862" s="24" t="s">
        <v>181</v>
      </c>
      <c r="F862" s="24" t="s">
        <v>27</v>
      </c>
      <c r="G862" s="24" t="s">
        <v>178</v>
      </c>
      <c r="H862" s="24" t="s">
        <v>178</v>
      </c>
      <c r="I862" s="24" t="s">
        <v>74</v>
      </c>
      <c r="J862" s="27">
        <v>2128866</v>
      </c>
    </row>
    <row r="863" spans="1:10" x14ac:dyDescent="0.25">
      <c r="A863" s="23">
        <v>42948</v>
      </c>
      <c r="B863" s="24" t="s">
        <v>103</v>
      </c>
      <c r="C863" s="24" t="s">
        <v>122</v>
      </c>
      <c r="D863" s="24" t="s">
        <v>6</v>
      </c>
      <c r="E863" s="24" t="s">
        <v>178</v>
      </c>
      <c r="F863" s="24" t="s">
        <v>4</v>
      </c>
      <c r="G863" s="24" t="s">
        <v>182</v>
      </c>
      <c r="H863" s="24" t="s">
        <v>178</v>
      </c>
      <c r="I863" s="24" t="s">
        <v>75</v>
      </c>
      <c r="J863" s="27">
        <v>2128866</v>
      </c>
    </row>
    <row r="864" spans="1:10" x14ac:dyDescent="0.25">
      <c r="A864" s="23">
        <v>42948</v>
      </c>
      <c r="B864" s="24" t="s">
        <v>103</v>
      </c>
      <c r="C864" s="24" t="s">
        <v>185</v>
      </c>
      <c r="D864" s="24" t="s">
        <v>7</v>
      </c>
      <c r="E864" s="24" t="s">
        <v>181</v>
      </c>
      <c r="F864" s="24" t="s">
        <v>18</v>
      </c>
      <c r="G864" s="24" t="s">
        <v>178</v>
      </c>
      <c r="H864" s="24" t="s">
        <v>178</v>
      </c>
      <c r="I864" s="24" t="s">
        <v>77</v>
      </c>
      <c r="J864" s="27">
        <v>632554.71685940586</v>
      </c>
    </row>
    <row r="865" spans="1:10" x14ac:dyDescent="0.25">
      <c r="A865" s="23">
        <v>42948</v>
      </c>
      <c r="B865" s="24" t="s">
        <v>103</v>
      </c>
      <c r="C865" s="24" t="s">
        <v>123</v>
      </c>
      <c r="D865" s="24" t="s">
        <v>10</v>
      </c>
      <c r="E865" s="24" t="s">
        <v>181</v>
      </c>
      <c r="F865" s="24" t="s">
        <v>18</v>
      </c>
      <c r="G865" s="24" t="s">
        <v>178</v>
      </c>
      <c r="H865" s="24" t="s">
        <v>178</v>
      </c>
      <c r="I865" s="24" t="s">
        <v>11</v>
      </c>
      <c r="J865" s="27">
        <v>126510.94337188118</v>
      </c>
    </row>
    <row r="866" spans="1:10" x14ac:dyDescent="0.25">
      <c r="A866" s="23">
        <v>42948</v>
      </c>
      <c r="B866" s="24" t="s">
        <v>103</v>
      </c>
      <c r="C866" s="24" t="s">
        <v>186</v>
      </c>
      <c r="D866" s="24" t="s">
        <v>8</v>
      </c>
      <c r="E866" s="24" t="s">
        <v>181</v>
      </c>
      <c r="F866" s="24" t="s">
        <v>18</v>
      </c>
      <c r="G866" s="24" t="s">
        <v>178</v>
      </c>
      <c r="H866" s="24" t="s">
        <v>178</v>
      </c>
      <c r="I866" s="24" t="s">
        <v>12</v>
      </c>
      <c r="J866" s="27">
        <v>506043.77348752471</v>
      </c>
    </row>
    <row r="867" spans="1:10" x14ac:dyDescent="0.25">
      <c r="A867" s="23">
        <v>42948</v>
      </c>
      <c r="B867" s="24" t="s">
        <v>104</v>
      </c>
      <c r="C867" s="24" t="s">
        <v>118</v>
      </c>
      <c r="D867" s="24" t="s">
        <v>0</v>
      </c>
      <c r="E867" s="24" t="s">
        <v>181</v>
      </c>
      <c r="F867" s="24" t="s">
        <v>25</v>
      </c>
      <c r="G867" s="24" t="s">
        <v>178</v>
      </c>
      <c r="H867" s="24" t="s">
        <v>178</v>
      </c>
      <c r="I867" s="24" t="s">
        <v>129</v>
      </c>
      <c r="J867" s="27">
        <v>36790501.539779633</v>
      </c>
    </row>
    <row r="868" spans="1:10" x14ac:dyDescent="0.25">
      <c r="A868" s="23">
        <v>42948</v>
      </c>
      <c r="B868" s="24" t="s">
        <v>104</v>
      </c>
      <c r="C868" s="24" t="s">
        <v>118</v>
      </c>
      <c r="D868" s="24" t="s">
        <v>0</v>
      </c>
      <c r="E868" s="24" t="s">
        <v>178</v>
      </c>
      <c r="F868" s="24" t="s">
        <v>19</v>
      </c>
      <c r="G868" s="24" t="s">
        <v>182</v>
      </c>
      <c r="H868" s="24" t="s">
        <v>178</v>
      </c>
      <c r="I868" s="24" t="s">
        <v>47</v>
      </c>
      <c r="J868" s="27">
        <v>36268238.899625033</v>
      </c>
    </row>
    <row r="869" spans="1:10" x14ac:dyDescent="0.25">
      <c r="A869" s="23">
        <v>42948</v>
      </c>
      <c r="B869" s="24" t="s">
        <v>104</v>
      </c>
      <c r="C869" s="24" t="s">
        <v>118</v>
      </c>
      <c r="D869" s="24" t="s">
        <v>0</v>
      </c>
      <c r="E869" s="24" t="s">
        <v>178</v>
      </c>
      <c r="F869" s="24" t="s">
        <v>19</v>
      </c>
      <c r="G869" s="24" t="s">
        <v>178</v>
      </c>
      <c r="H869" s="24" t="s">
        <v>21</v>
      </c>
      <c r="I869" s="24" t="s">
        <v>78</v>
      </c>
      <c r="J869" s="27">
        <v>15111766.208177099</v>
      </c>
    </row>
    <row r="870" spans="1:10" x14ac:dyDescent="0.25">
      <c r="A870" s="23">
        <v>42948</v>
      </c>
      <c r="B870" s="24" t="s">
        <v>104</v>
      </c>
      <c r="C870" s="24" t="s">
        <v>118</v>
      </c>
      <c r="D870" s="24" t="s">
        <v>0</v>
      </c>
      <c r="E870" s="24" t="s">
        <v>178</v>
      </c>
      <c r="F870" s="24" t="s">
        <v>19</v>
      </c>
      <c r="G870" s="24" t="s">
        <v>178</v>
      </c>
      <c r="H870" s="24" t="s">
        <v>22</v>
      </c>
      <c r="I870" s="24" t="s">
        <v>79</v>
      </c>
      <c r="J870" s="27">
        <v>13902824.91152293</v>
      </c>
    </row>
    <row r="871" spans="1:10" x14ac:dyDescent="0.25">
      <c r="A871" s="23">
        <v>42948</v>
      </c>
      <c r="B871" s="24" t="s">
        <v>104</v>
      </c>
      <c r="C871" s="24" t="s">
        <v>118</v>
      </c>
      <c r="D871" s="24" t="s">
        <v>0</v>
      </c>
      <c r="E871" s="24" t="s">
        <v>178</v>
      </c>
      <c r="F871" s="24" t="s">
        <v>19</v>
      </c>
      <c r="G871" s="24" t="s">
        <v>178</v>
      </c>
      <c r="H871" s="24" t="s">
        <v>20</v>
      </c>
      <c r="I871" s="24" t="s">
        <v>80</v>
      </c>
      <c r="J871" s="27">
        <v>7253647.7799250064</v>
      </c>
    </row>
    <row r="872" spans="1:10" x14ac:dyDescent="0.25">
      <c r="A872" s="23">
        <v>42948</v>
      </c>
      <c r="B872" s="24" t="s">
        <v>104</v>
      </c>
      <c r="C872" s="24" t="s">
        <v>118</v>
      </c>
      <c r="D872" s="24" t="s">
        <v>0</v>
      </c>
      <c r="E872" s="24" t="s">
        <v>178</v>
      </c>
      <c r="F872" s="24" t="s">
        <v>23</v>
      </c>
      <c r="G872" s="24" t="s">
        <v>182</v>
      </c>
      <c r="H872" s="24" t="s">
        <v>178</v>
      </c>
      <c r="I872" s="24" t="s">
        <v>48</v>
      </c>
      <c r="J872" s="27">
        <v>522262.64015460049</v>
      </c>
    </row>
    <row r="873" spans="1:10" x14ac:dyDescent="0.25">
      <c r="A873" s="23">
        <v>42948</v>
      </c>
      <c r="B873" s="24" t="s">
        <v>104</v>
      </c>
      <c r="C873" s="24" t="s">
        <v>118</v>
      </c>
      <c r="D873" s="24" t="s">
        <v>0</v>
      </c>
      <c r="E873" s="24" t="s">
        <v>178</v>
      </c>
      <c r="F873" s="24" t="s">
        <v>23</v>
      </c>
      <c r="G873" s="24" t="s">
        <v>178</v>
      </c>
      <c r="H873" s="24" t="s">
        <v>201</v>
      </c>
      <c r="I873" s="24" t="s">
        <v>81</v>
      </c>
      <c r="J873" s="27">
        <v>456979.81013527542</v>
      </c>
    </row>
    <row r="874" spans="1:10" x14ac:dyDescent="0.25">
      <c r="A874" s="23">
        <v>42948</v>
      </c>
      <c r="B874" s="24" t="s">
        <v>104</v>
      </c>
      <c r="C874" s="24" t="s">
        <v>118</v>
      </c>
      <c r="D874" s="24" t="s">
        <v>0</v>
      </c>
      <c r="E874" s="24" t="s">
        <v>178</v>
      </c>
      <c r="F874" s="24" t="s">
        <v>23</v>
      </c>
      <c r="G874" s="24" t="s">
        <v>178</v>
      </c>
      <c r="H874" s="24" t="s">
        <v>202</v>
      </c>
      <c r="I874" s="24" t="s">
        <v>82</v>
      </c>
      <c r="J874" s="27">
        <v>65282.830019325062</v>
      </c>
    </row>
    <row r="875" spans="1:10" x14ac:dyDescent="0.25">
      <c r="A875" s="23">
        <v>42948</v>
      </c>
      <c r="B875" s="24" t="s">
        <v>104</v>
      </c>
      <c r="C875" s="24" t="s">
        <v>119</v>
      </c>
      <c r="D875" s="24" t="s">
        <v>1</v>
      </c>
      <c r="E875" s="24" t="s">
        <v>181</v>
      </c>
      <c r="F875" s="24" t="s">
        <v>23</v>
      </c>
      <c r="G875" s="24" t="s">
        <v>178</v>
      </c>
      <c r="H875" s="24" t="s">
        <v>178</v>
      </c>
      <c r="I875" s="24" t="s">
        <v>49</v>
      </c>
      <c r="J875" s="27">
        <v>23585519.381966691</v>
      </c>
    </row>
    <row r="876" spans="1:10" x14ac:dyDescent="0.25">
      <c r="A876" s="23">
        <v>42948</v>
      </c>
      <c r="B876" s="24" t="s">
        <v>104</v>
      </c>
      <c r="C876" s="24" t="s">
        <v>119</v>
      </c>
      <c r="D876" s="24" t="s">
        <v>1</v>
      </c>
      <c r="E876" s="24" t="s">
        <v>178</v>
      </c>
      <c r="F876" s="24" t="s">
        <v>19</v>
      </c>
      <c r="G876" s="24" t="s">
        <v>182</v>
      </c>
      <c r="H876" s="24" t="s">
        <v>178</v>
      </c>
      <c r="I876" s="24" t="s">
        <v>50</v>
      </c>
      <c r="J876" s="27">
        <v>23305970.316899054</v>
      </c>
    </row>
    <row r="877" spans="1:10" x14ac:dyDescent="0.25">
      <c r="A877" s="23">
        <v>42948</v>
      </c>
      <c r="B877" s="24" t="s">
        <v>104</v>
      </c>
      <c r="C877" s="24" t="s">
        <v>119</v>
      </c>
      <c r="D877" s="24" t="s">
        <v>1</v>
      </c>
      <c r="E877" s="24" t="s">
        <v>178</v>
      </c>
      <c r="F877" s="24" t="s">
        <v>19</v>
      </c>
      <c r="G877" s="24" t="s">
        <v>178</v>
      </c>
      <c r="H877" s="24" t="s">
        <v>21</v>
      </c>
      <c r="I877" s="24" t="s">
        <v>83</v>
      </c>
      <c r="J877" s="27">
        <v>10019100.996021418</v>
      </c>
    </row>
    <row r="878" spans="1:10" x14ac:dyDescent="0.25">
      <c r="A878" s="23">
        <v>42948</v>
      </c>
      <c r="B878" s="24" t="s">
        <v>104</v>
      </c>
      <c r="C878" s="24" t="s">
        <v>119</v>
      </c>
      <c r="D878" s="24" t="s">
        <v>1</v>
      </c>
      <c r="E878" s="24" t="s">
        <v>178</v>
      </c>
      <c r="F878" s="24" t="s">
        <v>19</v>
      </c>
      <c r="G878" s="24" t="s">
        <v>178</v>
      </c>
      <c r="H878" s="24" t="s">
        <v>22</v>
      </c>
      <c r="I878" s="24" t="s">
        <v>84</v>
      </c>
      <c r="J878" s="27">
        <v>9217572.9163397029</v>
      </c>
    </row>
    <row r="879" spans="1:10" x14ac:dyDescent="0.25">
      <c r="A879" s="23">
        <v>42948</v>
      </c>
      <c r="B879" s="24" t="s">
        <v>104</v>
      </c>
      <c r="C879" s="24" t="s">
        <v>119</v>
      </c>
      <c r="D879" s="24" t="s">
        <v>1</v>
      </c>
      <c r="E879" s="24" t="s">
        <v>178</v>
      </c>
      <c r="F879" s="24" t="s">
        <v>19</v>
      </c>
      <c r="G879" s="24" t="s">
        <v>178</v>
      </c>
      <c r="H879" s="24" t="s">
        <v>20</v>
      </c>
      <c r="I879" s="24" t="s">
        <v>85</v>
      </c>
      <c r="J879" s="27">
        <v>4069296.4045379292</v>
      </c>
    </row>
    <row r="880" spans="1:10" x14ac:dyDescent="0.25">
      <c r="A880" s="23">
        <v>42948</v>
      </c>
      <c r="B880" s="24" t="s">
        <v>104</v>
      </c>
      <c r="C880" s="24" t="s">
        <v>119</v>
      </c>
      <c r="D880" s="24" t="s">
        <v>1</v>
      </c>
      <c r="E880" s="24" t="s">
        <v>178</v>
      </c>
      <c r="F880" s="24" t="s">
        <v>23</v>
      </c>
      <c r="G880" s="24" t="s">
        <v>182</v>
      </c>
      <c r="H880" s="24" t="s">
        <v>178</v>
      </c>
      <c r="I880" s="24" t="s">
        <v>51</v>
      </c>
      <c r="J880" s="27">
        <v>279549.06506763771</v>
      </c>
    </row>
    <row r="881" spans="1:10" x14ac:dyDescent="0.25">
      <c r="A881" s="23">
        <v>42948</v>
      </c>
      <c r="B881" s="24" t="s">
        <v>104</v>
      </c>
      <c r="C881" s="24" t="s">
        <v>119</v>
      </c>
      <c r="D881" s="24" t="s">
        <v>1</v>
      </c>
      <c r="E881" s="24" t="s">
        <v>178</v>
      </c>
      <c r="F881" s="24" t="s">
        <v>23</v>
      </c>
      <c r="G881" s="24" t="s">
        <v>178</v>
      </c>
      <c r="H881" s="24" t="s">
        <v>201</v>
      </c>
      <c r="I881" s="24" t="s">
        <v>86</v>
      </c>
      <c r="J881" s="27">
        <v>228489.90506763771</v>
      </c>
    </row>
    <row r="882" spans="1:10" x14ac:dyDescent="0.25">
      <c r="A882" s="23">
        <v>42948</v>
      </c>
      <c r="B882" s="24" t="s">
        <v>104</v>
      </c>
      <c r="C882" s="24" t="s">
        <v>119</v>
      </c>
      <c r="D882" s="24" t="s">
        <v>1</v>
      </c>
      <c r="E882" s="24" t="s">
        <v>178</v>
      </c>
      <c r="F882" s="24" t="s">
        <v>23</v>
      </c>
      <c r="G882" s="24" t="s">
        <v>178</v>
      </c>
      <c r="H882" s="24" t="s">
        <v>202</v>
      </c>
      <c r="I882" s="24" t="s">
        <v>87</v>
      </c>
      <c r="J882" s="27">
        <v>51059.16</v>
      </c>
    </row>
    <row r="883" spans="1:10" x14ac:dyDescent="0.25">
      <c r="A883" s="23">
        <v>42948</v>
      </c>
      <c r="B883" s="24" t="s">
        <v>104</v>
      </c>
      <c r="C883" s="24" t="s">
        <v>183</v>
      </c>
      <c r="D883" s="24" t="s">
        <v>208</v>
      </c>
      <c r="E883" s="24" t="s">
        <v>181</v>
      </c>
      <c r="F883" s="24" t="s">
        <v>23</v>
      </c>
      <c r="G883" s="24" t="s">
        <v>178</v>
      </c>
      <c r="H883" s="24" t="s">
        <v>178</v>
      </c>
      <c r="I883" s="24" t="s">
        <v>52</v>
      </c>
      <c r="J883" s="27">
        <v>13204982.157812942</v>
      </c>
    </row>
    <row r="884" spans="1:10" x14ac:dyDescent="0.25">
      <c r="A884" s="23">
        <v>42948</v>
      </c>
      <c r="B884" s="24" t="s">
        <v>104</v>
      </c>
      <c r="C884" s="24" t="s">
        <v>183</v>
      </c>
      <c r="D884" s="24" t="s">
        <v>208</v>
      </c>
      <c r="E884" s="24" t="s">
        <v>178</v>
      </c>
      <c r="F884" s="24" t="s">
        <v>19</v>
      </c>
      <c r="G884" s="24" t="s">
        <v>182</v>
      </c>
      <c r="H884" s="24" t="s">
        <v>178</v>
      </c>
      <c r="I884" s="24" t="s">
        <v>53</v>
      </c>
      <c r="J884" s="27">
        <v>12962268.582725979</v>
      </c>
    </row>
    <row r="885" spans="1:10" x14ac:dyDescent="0.25">
      <c r="A885" s="23">
        <v>42948</v>
      </c>
      <c r="B885" s="24" t="s">
        <v>104</v>
      </c>
      <c r="C885" s="24" t="s">
        <v>183</v>
      </c>
      <c r="D885" s="24" t="s">
        <v>208</v>
      </c>
      <c r="E885" s="24" t="s">
        <v>178</v>
      </c>
      <c r="F885" s="24" t="s">
        <v>19</v>
      </c>
      <c r="G885" s="24" t="s">
        <v>178</v>
      </c>
      <c r="H885" s="24" t="s">
        <v>21</v>
      </c>
      <c r="I885" s="24" t="s">
        <v>88</v>
      </c>
      <c r="J885" s="27">
        <v>5092665.2121556811</v>
      </c>
    </row>
    <row r="886" spans="1:10" x14ac:dyDescent="0.25">
      <c r="A886" s="23">
        <v>42948</v>
      </c>
      <c r="B886" s="24" t="s">
        <v>104</v>
      </c>
      <c r="C886" s="24" t="s">
        <v>183</v>
      </c>
      <c r="D886" s="24" t="s">
        <v>208</v>
      </c>
      <c r="E886" s="24" t="s">
        <v>178</v>
      </c>
      <c r="F886" s="24" t="s">
        <v>19</v>
      </c>
      <c r="G886" s="24" t="s">
        <v>178</v>
      </c>
      <c r="H886" s="24" t="s">
        <v>22</v>
      </c>
      <c r="I886" s="24" t="s">
        <v>89</v>
      </c>
      <c r="J886" s="27">
        <v>4685251.9951832276</v>
      </c>
    </row>
    <row r="887" spans="1:10" x14ac:dyDescent="0.25">
      <c r="A887" s="23">
        <v>42948</v>
      </c>
      <c r="B887" s="24" t="s">
        <v>104</v>
      </c>
      <c r="C887" s="24" t="s">
        <v>183</v>
      </c>
      <c r="D887" s="24" t="s">
        <v>208</v>
      </c>
      <c r="E887" s="24" t="s">
        <v>178</v>
      </c>
      <c r="F887" s="24" t="s">
        <v>19</v>
      </c>
      <c r="G887" s="24" t="s">
        <v>178</v>
      </c>
      <c r="H887" s="24" t="s">
        <v>20</v>
      </c>
      <c r="I887" s="24" t="s">
        <v>90</v>
      </c>
      <c r="J887" s="27">
        <v>3184351.3753870772</v>
      </c>
    </row>
    <row r="888" spans="1:10" x14ac:dyDescent="0.25">
      <c r="A888" s="23">
        <v>42948</v>
      </c>
      <c r="B888" s="24" t="s">
        <v>104</v>
      </c>
      <c r="C888" s="24" t="s">
        <v>183</v>
      </c>
      <c r="D888" s="24" t="s">
        <v>208</v>
      </c>
      <c r="E888" s="24" t="s">
        <v>178</v>
      </c>
      <c r="F888" s="24" t="s">
        <v>23</v>
      </c>
      <c r="G888" s="24" t="s">
        <v>182</v>
      </c>
      <c r="H888" s="24" t="s">
        <v>178</v>
      </c>
      <c r="I888" s="24" t="s">
        <v>54</v>
      </c>
      <c r="J888" s="27">
        <v>242713.57508696278</v>
      </c>
    </row>
    <row r="889" spans="1:10" x14ac:dyDescent="0.25">
      <c r="A889" s="23">
        <v>42948</v>
      </c>
      <c r="B889" s="24" t="s">
        <v>104</v>
      </c>
      <c r="C889" s="24" t="s">
        <v>183</v>
      </c>
      <c r="D889" s="24" t="s">
        <v>208</v>
      </c>
      <c r="E889" s="24" t="s">
        <v>178</v>
      </c>
      <c r="F889" s="24" t="s">
        <v>23</v>
      </c>
      <c r="G889" s="24" t="s">
        <v>178</v>
      </c>
      <c r="H889" s="24" t="s">
        <v>201</v>
      </c>
      <c r="I889" s="24" t="s">
        <v>92</v>
      </c>
      <c r="J889" s="27">
        <v>228489.90506763771</v>
      </c>
    </row>
    <row r="890" spans="1:10" x14ac:dyDescent="0.25">
      <c r="A890" s="23">
        <v>42948</v>
      </c>
      <c r="B890" s="24" t="s">
        <v>104</v>
      </c>
      <c r="C890" s="24" t="s">
        <v>183</v>
      </c>
      <c r="D890" s="24" t="s">
        <v>208</v>
      </c>
      <c r="E890" s="24" t="s">
        <v>178</v>
      </c>
      <c r="F890" s="24" t="s">
        <v>23</v>
      </c>
      <c r="G890" s="24" t="s">
        <v>178</v>
      </c>
      <c r="H890" s="24" t="s">
        <v>202</v>
      </c>
      <c r="I890" s="24" t="s">
        <v>91</v>
      </c>
      <c r="J890" s="27">
        <v>14223.670019325058</v>
      </c>
    </row>
    <row r="891" spans="1:10" x14ac:dyDescent="0.25">
      <c r="A891" s="23">
        <v>42948</v>
      </c>
      <c r="B891" s="24" t="s">
        <v>104</v>
      </c>
      <c r="C891" s="24" t="s">
        <v>120</v>
      </c>
      <c r="D891" s="24" t="s">
        <v>14</v>
      </c>
      <c r="E891" s="24" t="s">
        <v>181</v>
      </c>
      <c r="F891" s="24" t="s">
        <v>23</v>
      </c>
      <c r="G891" s="24" t="s">
        <v>178</v>
      </c>
      <c r="H891" s="24" t="s">
        <v>178</v>
      </c>
      <c r="I891" s="24" t="s">
        <v>55</v>
      </c>
      <c r="J891" s="27">
        <v>738918</v>
      </c>
    </row>
    <row r="892" spans="1:10" x14ac:dyDescent="0.25">
      <c r="A892" s="23">
        <v>42948</v>
      </c>
      <c r="B892" s="24" t="s">
        <v>104</v>
      </c>
      <c r="C892" s="24" t="s">
        <v>120</v>
      </c>
      <c r="D892" s="24" t="s">
        <v>14</v>
      </c>
      <c r="E892" s="24" t="s">
        <v>178</v>
      </c>
      <c r="F892" s="24" t="s">
        <v>203</v>
      </c>
      <c r="G892" s="24" t="s">
        <v>182</v>
      </c>
      <c r="H892" s="24" t="s">
        <v>178</v>
      </c>
      <c r="I892" s="24" t="s">
        <v>56</v>
      </c>
      <c r="J892" s="27">
        <v>160000</v>
      </c>
    </row>
    <row r="893" spans="1:10" x14ac:dyDescent="0.25">
      <c r="A893" s="23">
        <v>42948</v>
      </c>
      <c r="B893" s="24" t="s">
        <v>104</v>
      </c>
      <c r="C893" s="24" t="s">
        <v>120</v>
      </c>
      <c r="D893" s="24" t="s">
        <v>14</v>
      </c>
      <c r="E893" s="24" t="s">
        <v>178</v>
      </c>
      <c r="F893" s="24" t="s">
        <v>32</v>
      </c>
      <c r="G893" s="24" t="s">
        <v>182</v>
      </c>
      <c r="H893" s="24" t="s">
        <v>178</v>
      </c>
      <c r="I893" s="24" t="s">
        <v>57</v>
      </c>
      <c r="J893" s="27">
        <v>400400</v>
      </c>
    </row>
    <row r="894" spans="1:10" x14ac:dyDescent="0.25">
      <c r="A894" s="23">
        <v>42948</v>
      </c>
      <c r="B894" s="24" t="s">
        <v>104</v>
      </c>
      <c r="C894" s="24" t="s">
        <v>120</v>
      </c>
      <c r="D894" s="24" t="s">
        <v>14</v>
      </c>
      <c r="E894" s="24" t="s">
        <v>178</v>
      </c>
      <c r="F894" s="24" t="s">
        <v>32</v>
      </c>
      <c r="G894" s="24" t="s">
        <v>178</v>
      </c>
      <c r="H894" s="24" t="s">
        <v>37</v>
      </c>
      <c r="I894" s="24" t="s">
        <v>93</v>
      </c>
      <c r="J894" s="27">
        <v>280000</v>
      </c>
    </row>
    <row r="895" spans="1:10" x14ac:dyDescent="0.25">
      <c r="A895" s="23">
        <v>42948</v>
      </c>
      <c r="B895" s="24" t="s">
        <v>104</v>
      </c>
      <c r="C895" s="24" t="s">
        <v>120</v>
      </c>
      <c r="D895" s="24" t="s">
        <v>14</v>
      </c>
      <c r="E895" s="24" t="s">
        <v>178</v>
      </c>
      <c r="F895" s="24" t="s">
        <v>32</v>
      </c>
      <c r="G895" s="24" t="s">
        <v>178</v>
      </c>
      <c r="H895" s="24" t="s">
        <v>38</v>
      </c>
      <c r="I895" s="24" t="s">
        <v>94</v>
      </c>
      <c r="J895" s="27">
        <v>28000</v>
      </c>
    </row>
    <row r="896" spans="1:10" x14ac:dyDescent="0.25">
      <c r="A896" s="23">
        <v>42948</v>
      </c>
      <c r="B896" s="24" t="s">
        <v>104</v>
      </c>
      <c r="C896" s="24" t="s">
        <v>120</v>
      </c>
      <c r="D896" s="24" t="s">
        <v>14</v>
      </c>
      <c r="E896" s="24" t="s">
        <v>178</v>
      </c>
      <c r="F896" s="24" t="s">
        <v>32</v>
      </c>
      <c r="G896" s="24" t="s">
        <v>178</v>
      </c>
      <c r="H896" s="24" t="s">
        <v>39</v>
      </c>
      <c r="I896" s="24" t="s">
        <v>94</v>
      </c>
      <c r="J896" s="27">
        <v>92400</v>
      </c>
    </row>
    <row r="897" spans="1:10" x14ac:dyDescent="0.25">
      <c r="A897" s="23">
        <v>42948</v>
      </c>
      <c r="B897" s="24" t="s">
        <v>104</v>
      </c>
      <c r="C897" s="24" t="s">
        <v>120</v>
      </c>
      <c r="D897" s="24" t="s">
        <v>14</v>
      </c>
      <c r="E897" s="24" t="s">
        <v>178</v>
      </c>
      <c r="F897" s="24" t="s">
        <v>15</v>
      </c>
      <c r="G897" s="24" t="s">
        <v>182</v>
      </c>
      <c r="H897" s="24" t="s">
        <v>178</v>
      </c>
      <c r="I897" s="24" t="s">
        <v>58</v>
      </c>
      <c r="J897" s="27">
        <v>102795</v>
      </c>
    </row>
    <row r="898" spans="1:10" x14ac:dyDescent="0.25">
      <c r="A898" s="23">
        <v>42948</v>
      </c>
      <c r="B898" s="24" t="s">
        <v>104</v>
      </c>
      <c r="C898" s="24" t="s">
        <v>120</v>
      </c>
      <c r="D898" s="24" t="s">
        <v>14</v>
      </c>
      <c r="E898" s="24" t="s">
        <v>178</v>
      </c>
      <c r="F898" s="24" t="s">
        <v>15</v>
      </c>
      <c r="G898" s="24" t="s">
        <v>178</v>
      </c>
      <c r="H898" s="24" t="s">
        <v>40</v>
      </c>
      <c r="I898" s="24" t="s">
        <v>95</v>
      </c>
      <c r="J898" s="27">
        <v>46424</v>
      </c>
    </row>
    <row r="899" spans="1:10" x14ac:dyDescent="0.25">
      <c r="A899" s="23">
        <v>42948</v>
      </c>
      <c r="B899" s="24" t="s">
        <v>104</v>
      </c>
      <c r="C899" s="24" t="s">
        <v>120</v>
      </c>
      <c r="D899" s="24" t="s">
        <v>14</v>
      </c>
      <c r="E899" s="24" t="s">
        <v>178</v>
      </c>
      <c r="F899" s="24" t="s">
        <v>15</v>
      </c>
      <c r="G899" s="24" t="s">
        <v>178</v>
      </c>
      <c r="H899" s="24" t="s">
        <v>41</v>
      </c>
      <c r="I899" s="24" t="s">
        <v>96</v>
      </c>
      <c r="J899" s="27">
        <v>28628</v>
      </c>
    </row>
    <row r="900" spans="1:10" x14ac:dyDescent="0.25">
      <c r="A900" s="23">
        <v>42948</v>
      </c>
      <c r="B900" s="24" t="s">
        <v>104</v>
      </c>
      <c r="C900" s="24" t="s">
        <v>120</v>
      </c>
      <c r="D900" s="24" t="s">
        <v>14</v>
      </c>
      <c r="E900" s="24" t="s">
        <v>178</v>
      </c>
      <c r="F900" s="24" t="s">
        <v>15</v>
      </c>
      <c r="G900" s="24" t="s">
        <v>178</v>
      </c>
      <c r="H900" s="24" t="s">
        <v>42</v>
      </c>
      <c r="I900" s="24" t="s">
        <v>97</v>
      </c>
      <c r="J900" s="27">
        <v>27743</v>
      </c>
    </row>
    <row r="901" spans="1:10" x14ac:dyDescent="0.25">
      <c r="A901" s="23">
        <v>42948</v>
      </c>
      <c r="B901" s="24" t="s">
        <v>104</v>
      </c>
      <c r="C901" s="24" t="s">
        <v>120</v>
      </c>
      <c r="D901" s="24" t="s">
        <v>14</v>
      </c>
      <c r="E901" s="24" t="s">
        <v>178</v>
      </c>
      <c r="F901" s="24" t="s">
        <v>29</v>
      </c>
      <c r="G901" s="24" t="s">
        <v>182</v>
      </c>
      <c r="H901" s="24" t="s">
        <v>178</v>
      </c>
      <c r="I901" s="24" t="s">
        <v>59</v>
      </c>
      <c r="J901" s="27">
        <v>27730</v>
      </c>
    </row>
    <row r="902" spans="1:10" x14ac:dyDescent="0.25">
      <c r="A902" s="23">
        <v>42948</v>
      </c>
      <c r="B902" s="24" t="s">
        <v>104</v>
      </c>
      <c r="C902" s="24" t="s">
        <v>120</v>
      </c>
      <c r="D902" s="24" t="s">
        <v>14</v>
      </c>
      <c r="E902" s="24" t="s">
        <v>178</v>
      </c>
      <c r="F902" s="24" t="s">
        <v>36</v>
      </c>
      <c r="G902" s="24" t="s">
        <v>182</v>
      </c>
      <c r="H902" s="24" t="s">
        <v>178</v>
      </c>
      <c r="I902" s="24" t="s">
        <v>60</v>
      </c>
      <c r="J902" s="27">
        <v>47993</v>
      </c>
    </row>
    <row r="903" spans="1:10" x14ac:dyDescent="0.25">
      <c r="A903" s="23">
        <v>42948</v>
      </c>
      <c r="B903" s="24" t="s">
        <v>104</v>
      </c>
      <c r="C903" s="24" t="s">
        <v>120</v>
      </c>
      <c r="D903" s="24" t="s">
        <v>2</v>
      </c>
      <c r="E903" s="24" t="s">
        <v>181</v>
      </c>
      <c r="F903" s="24" t="s">
        <v>36</v>
      </c>
      <c r="G903" s="24" t="s">
        <v>178</v>
      </c>
      <c r="H903" s="24" t="s">
        <v>178</v>
      </c>
      <c r="I903" s="24" t="s">
        <v>61</v>
      </c>
      <c r="J903" s="27">
        <v>11014004.807955926</v>
      </c>
    </row>
    <row r="904" spans="1:10" x14ac:dyDescent="0.25">
      <c r="A904" s="23">
        <v>42948</v>
      </c>
      <c r="B904" s="24" t="s">
        <v>104</v>
      </c>
      <c r="C904" s="24" t="s">
        <v>120</v>
      </c>
      <c r="D904" s="24" t="s">
        <v>2</v>
      </c>
      <c r="E904" s="24" t="s">
        <v>178</v>
      </c>
      <c r="F904" s="24" t="s">
        <v>16</v>
      </c>
      <c r="G904" s="24" t="s">
        <v>182</v>
      </c>
      <c r="H904" s="24" t="s">
        <v>178</v>
      </c>
      <c r="I904" s="24" t="s">
        <v>62</v>
      </c>
      <c r="J904" s="27">
        <v>1250000</v>
      </c>
    </row>
    <row r="905" spans="1:10" x14ac:dyDescent="0.25">
      <c r="A905" s="23">
        <v>42948</v>
      </c>
      <c r="B905" s="24" t="s">
        <v>104</v>
      </c>
      <c r="C905" s="24" t="s">
        <v>120</v>
      </c>
      <c r="D905" s="24" t="s">
        <v>2</v>
      </c>
      <c r="E905" s="24" t="s">
        <v>178</v>
      </c>
      <c r="F905" s="24" t="s">
        <v>31</v>
      </c>
      <c r="G905" s="24" t="s">
        <v>182</v>
      </c>
      <c r="H905" s="24" t="s">
        <v>178</v>
      </c>
      <c r="I905" s="24" t="s">
        <v>63</v>
      </c>
      <c r="J905" s="27">
        <v>1253752.5</v>
      </c>
    </row>
    <row r="906" spans="1:10" x14ac:dyDescent="0.25">
      <c r="A906" s="23">
        <v>42948</v>
      </c>
      <c r="B906" s="24" t="s">
        <v>104</v>
      </c>
      <c r="C906" s="24" t="s">
        <v>120</v>
      </c>
      <c r="D906" s="24" t="s">
        <v>2</v>
      </c>
      <c r="E906" s="24" t="s">
        <v>178</v>
      </c>
      <c r="F906" s="24" t="s">
        <v>31</v>
      </c>
      <c r="G906" s="24" t="s">
        <v>178</v>
      </c>
      <c r="H906" s="24" t="s">
        <v>37</v>
      </c>
      <c r="I906" s="24" t="s">
        <v>98</v>
      </c>
      <c r="J906" s="27">
        <v>577500</v>
      </c>
    </row>
    <row r="907" spans="1:10" x14ac:dyDescent="0.25">
      <c r="A907" s="23">
        <v>42948</v>
      </c>
      <c r="B907" s="24" t="s">
        <v>104</v>
      </c>
      <c r="C907" s="24" t="s">
        <v>120</v>
      </c>
      <c r="D907" s="24" t="s">
        <v>2</v>
      </c>
      <c r="E907" s="24" t="s">
        <v>178</v>
      </c>
      <c r="F907" s="24" t="s">
        <v>31</v>
      </c>
      <c r="G907" s="24" t="s">
        <v>178</v>
      </c>
      <c r="H907" s="24" t="s">
        <v>38</v>
      </c>
      <c r="I907" s="24" t="s">
        <v>99</v>
      </c>
      <c r="J907" s="27">
        <v>386925</v>
      </c>
    </row>
    <row r="908" spans="1:10" x14ac:dyDescent="0.25">
      <c r="A908" s="23">
        <v>42948</v>
      </c>
      <c r="B908" s="24" t="s">
        <v>104</v>
      </c>
      <c r="C908" s="24" t="s">
        <v>120</v>
      </c>
      <c r="D908" s="24" t="s">
        <v>2</v>
      </c>
      <c r="E908" s="24" t="s">
        <v>178</v>
      </c>
      <c r="F908" s="24" t="s">
        <v>31</v>
      </c>
      <c r="G908" s="24" t="s">
        <v>178</v>
      </c>
      <c r="H908" s="24" t="s">
        <v>39</v>
      </c>
      <c r="I908" s="24" t="s">
        <v>100</v>
      </c>
      <c r="J908" s="27">
        <v>289327.5</v>
      </c>
    </row>
    <row r="909" spans="1:10" x14ac:dyDescent="0.25">
      <c r="A909" s="23">
        <v>42948</v>
      </c>
      <c r="B909" s="24" t="s">
        <v>104</v>
      </c>
      <c r="C909" s="24" t="s">
        <v>120</v>
      </c>
      <c r="D909" s="24" t="s">
        <v>2</v>
      </c>
      <c r="E909" s="24" t="s">
        <v>178</v>
      </c>
      <c r="F909" s="24" t="s">
        <v>28</v>
      </c>
      <c r="G909" s="24" t="s">
        <v>182</v>
      </c>
      <c r="H909" s="24" t="s">
        <v>178</v>
      </c>
      <c r="I909" s="24" t="s">
        <v>64</v>
      </c>
      <c r="J909" s="27">
        <v>6990195.2925581299</v>
      </c>
    </row>
    <row r="910" spans="1:10" x14ac:dyDescent="0.25">
      <c r="A910" s="23">
        <v>42948</v>
      </c>
      <c r="B910" s="24" t="s">
        <v>104</v>
      </c>
      <c r="C910" s="24" t="s">
        <v>120</v>
      </c>
      <c r="D910" s="24" t="s">
        <v>2</v>
      </c>
      <c r="E910" s="24" t="s">
        <v>178</v>
      </c>
      <c r="F910" s="24" t="s">
        <v>28</v>
      </c>
      <c r="G910" s="24" t="s">
        <v>178</v>
      </c>
      <c r="H910" s="24" t="s">
        <v>43</v>
      </c>
      <c r="I910" s="24" t="s">
        <v>101</v>
      </c>
      <c r="J910" s="27">
        <v>4414860.184773556</v>
      </c>
    </row>
    <row r="911" spans="1:10" x14ac:dyDescent="0.25">
      <c r="A911" s="23">
        <v>42948</v>
      </c>
      <c r="B911" s="24" t="s">
        <v>104</v>
      </c>
      <c r="C911" s="24" t="s">
        <v>120</v>
      </c>
      <c r="D911" s="24" t="s">
        <v>2</v>
      </c>
      <c r="E911" s="24" t="s">
        <v>178</v>
      </c>
      <c r="F911" s="24" t="s">
        <v>28</v>
      </c>
      <c r="G911" s="24" t="s">
        <v>178</v>
      </c>
      <c r="H911" s="24" t="s">
        <v>44</v>
      </c>
      <c r="I911" s="24" t="s">
        <v>102</v>
      </c>
      <c r="J911" s="27">
        <v>2575335.1077845744</v>
      </c>
    </row>
    <row r="912" spans="1:10" x14ac:dyDescent="0.25">
      <c r="A912" s="23">
        <v>42948</v>
      </c>
      <c r="B912" s="24" t="s">
        <v>104</v>
      </c>
      <c r="C912" s="24" t="s">
        <v>120</v>
      </c>
      <c r="D912" s="24" t="s">
        <v>2</v>
      </c>
      <c r="E912" s="24" t="s">
        <v>178</v>
      </c>
      <c r="F912" s="24" t="s">
        <v>35</v>
      </c>
      <c r="G912" s="24" t="s">
        <v>182</v>
      </c>
      <c r="H912" s="24" t="s">
        <v>178</v>
      </c>
      <c r="I912" s="24" t="s">
        <v>65</v>
      </c>
      <c r="J912" s="27">
        <v>270000</v>
      </c>
    </row>
    <row r="913" spans="1:10" x14ac:dyDescent="0.25">
      <c r="A913" s="23">
        <v>42948</v>
      </c>
      <c r="B913" s="24" t="s">
        <v>104</v>
      </c>
      <c r="C913" s="24" t="s">
        <v>120</v>
      </c>
      <c r="D913" s="24" t="s">
        <v>2</v>
      </c>
      <c r="E913" s="24" t="s">
        <v>178</v>
      </c>
      <c r="F913" s="24" t="s">
        <v>45</v>
      </c>
      <c r="G913" s="24" t="s">
        <v>182</v>
      </c>
      <c r="H913" s="24" t="s">
        <v>178</v>
      </c>
      <c r="I913" s="24" t="s">
        <v>66</v>
      </c>
      <c r="J913" s="27">
        <v>250000</v>
      </c>
    </row>
    <row r="914" spans="1:10" x14ac:dyDescent="0.25">
      <c r="A914" s="23">
        <v>42948</v>
      </c>
      <c r="B914" s="24" t="s">
        <v>104</v>
      </c>
      <c r="C914" s="24" t="s">
        <v>120</v>
      </c>
      <c r="D914" s="24" t="s">
        <v>2</v>
      </c>
      <c r="E914" s="24" t="s">
        <v>178</v>
      </c>
      <c r="F914" s="24" t="s">
        <v>30</v>
      </c>
      <c r="G914" s="24" t="s">
        <v>182</v>
      </c>
      <c r="H914" s="24" t="s">
        <v>178</v>
      </c>
      <c r="I914" s="24" t="s">
        <v>67</v>
      </c>
      <c r="J914" s="27">
        <v>539000</v>
      </c>
    </row>
    <row r="915" spans="1:10" x14ac:dyDescent="0.25">
      <c r="A915" s="23">
        <v>42948</v>
      </c>
      <c r="B915" s="24" t="s">
        <v>104</v>
      </c>
      <c r="C915" s="24" t="s">
        <v>120</v>
      </c>
      <c r="D915" s="24" t="s">
        <v>2</v>
      </c>
      <c r="E915" s="24" t="s">
        <v>178</v>
      </c>
      <c r="F915" s="24" t="s">
        <v>34</v>
      </c>
      <c r="G915" s="24" t="s">
        <v>182</v>
      </c>
      <c r="H915" s="24" t="s">
        <v>178</v>
      </c>
      <c r="I915" s="24" t="s">
        <v>68</v>
      </c>
      <c r="J915" s="27">
        <v>367905.01539779635</v>
      </c>
    </row>
    <row r="916" spans="1:10" x14ac:dyDescent="0.25">
      <c r="A916" s="23">
        <v>42948</v>
      </c>
      <c r="B916" s="24" t="s">
        <v>104</v>
      </c>
      <c r="C916" s="24" t="s">
        <v>120</v>
      </c>
      <c r="D916" s="24" t="s">
        <v>2</v>
      </c>
      <c r="E916" s="24" t="s">
        <v>178</v>
      </c>
      <c r="F916" s="24" t="s">
        <v>33</v>
      </c>
      <c r="G916" s="24" t="s">
        <v>182</v>
      </c>
      <c r="H916" s="24" t="s">
        <v>178</v>
      </c>
      <c r="I916" s="24" t="s">
        <v>69</v>
      </c>
      <c r="J916" s="27">
        <v>93152</v>
      </c>
    </row>
    <row r="917" spans="1:10" x14ac:dyDescent="0.25">
      <c r="A917" s="23">
        <v>42948</v>
      </c>
      <c r="B917" s="24" t="s">
        <v>104</v>
      </c>
      <c r="C917" s="24" t="s">
        <v>184</v>
      </c>
      <c r="D917" s="24" t="s">
        <v>17</v>
      </c>
      <c r="E917" s="24" t="s">
        <v>181</v>
      </c>
      <c r="F917" s="24" t="s">
        <v>33</v>
      </c>
      <c r="G917" s="24" t="s">
        <v>178</v>
      </c>
      <c r="H917" s="24" t="s">
        <v>178</v>
      </c>
      <c r="I917" s="24" t="s">
        <v>70</v>
      </c>
      <c r="J917" s="27">
        <v>1452059.3498570155</v>
      </c>
    </row>
    <row r="918" spans="1:10" x14ac:dyDescent="0.25">
      <c r="A918" s="23">
        <v>42948</v>
      </c>
      <c r="B918" s="24" t="s">
        <v>104</v>
      </c>
      <c r="C918" s="24" t="s">
        <v>121</v>
      </c>
      <c r="D918" s="24" t="s">
        <v>5</v>
      </c>
      <c r="E918" s="24" t="s">
        <v>181</v>
      </c>
      <c r="F918" s="24" t="s">
        <v>33</v>
      </c>
      <c r="G918" s="24" t="s">
        <v>178</v>
      </c>
      <c r="H918" s="24" t="s">
        <v>178</v>
      </c>
      <c r="I918" s="24" t="s">
        <v>71</v>
      </c>
      <c r="J918" s="27">
        <v>150907</v>
      </c>
    </row>
    <row r="919" spans="1:10" x14ac:dyDescent="0.25">
      <c r="A919" s="23">
        <v>42948</v>
      </c>
      <c r="B919" s="24" t="s">
        <v>104</v>
      </c>
      <c r="C919" s="24" t="s">
        <v>121</v>
      </c>
      <c r="D919" s="24" t="s">
        <v>5</v>
      </c>
      <c r="E919" s="24" t="s">
        <v>178</v>
      </c>
      <c r="F919" s="24" t="s">
        <v>3</v>
      </c>
      <c r="G919" s="24" t="s">
        <v>182</v>
      </c>
      <c r="H919" s="24" t="s">
        <v>178</v>
      </c>
      <c r="I919" s="24" t="s">
        <v>72</v>
      </c>
      <c r="J919" s="27">
        <v>3907</v>
      </c>
    </row>
    <row r="920" spans="1:10" x14ac:dyDescent="0.25">
      <c r="A920" s="23">
        <v>42948</v>
      </c>
      <c r="B920" s="24" t="s">
        <v>104</v>
      </c>
      <c r="C920" s="24" t="s">
        <v>121</v>
      </c>
      <c r="D920" s="24" t="s">
        <v>5</v>
      </c>
      <c r="E920" s="24" t="s">
        <v>178</v>
      </c>
      <c r="F920" s="24" t="s">
        <v>27</v>
      </c>
      <c r="G920" s="24" t="s">
        <v>182</v>
      </c>
      <c r="H920" s="24" t="s">
        <v>178</v>
      </c>
      <c r="I920" s="24" t="s">
        <v>73</v>
      </c>
      <c r="J920" s="27">
        <v>147000</v>
      </c>
    </row>
    <row r="921" spans="1:10" x14ac:dyDescent="0.25">
      <c r="A921" s="23">
        <v>42948</v>
      </c>
      <c r="B921" s="24" t="s">
        <v>104</v>
      </c>
      <c r="C921" s="24" t="s">
        <v>122</v>
      </c>
      <c r="D921" s="24" t="s">
        <v>6</v>
      </c>
      <c r="E921" s="24" t="s">
        <v>181</v>
      </c>
      <c r="F921" s="24" t="s">
        <v>27</v>
      </c>
      <c r="G921" s="24" t="s">
        <v>178</v>
      </c>
      <c r="H921" s="24" t="s">
        <v>178</v>
      </c>
      <c r="I921" s="24" t="s">
        <v>74</v>
      </c>
      <c r="J921" s="27">
        <v>2105450</v>
      </c>
    </row>
    <row r="922" spans="1:10" x14ac:dyDescent="0.25">
      <c r="A922" s="23">
        <v>42948</v>
      </c>
      <c r="B922" s="24" t="s">
        <v>104</v>
      </c>
      <c r="C922" s="24" t="s">
        <v>122</v>
      </c>
      <c r="D922" s="24" t="s">
        <v>6</v>
      </c>
      <c r="E922" s="24" t="s">
        <v>178</v>
      </c>
      <c r="F922" s="24" t="s">
        <v>4</v>
      </c>
      <c r="G922" s="24" t="s">
        <v>182</v>
      </c>
      <c r="H922" s="24" t="s">
        <v>178</v>
      </c>
      <c r="I922" s="24" t="s">
        <v>75</v>
      </c>
      <c r="J922" s="27">
        <v>2105450</v>
      </c>
    </row>
    <row r="923" spans="1:10" x14ac:dyDescent="0.25">
      <c r="A923" s="23">
        <v>42948</v>
      </c>
      <c r="B923" s="24" t="s">
        <v>104</v>
      </c>
      <c r="C923" s="24" t="s">
        <v>185</v>
      </c>
      <c r="D923" s="24" t="s">
        <v>7</v>
      </c>
      <c r="E923" s="24" t="s">
        <v>181</v>
      </c>
      <c r="F923" s="24" t="s">
        <v>18</v>
      </c>
      <c r="G923" s="24" t="s">
        <v>178</v>
      </c>
      <c r="H923" s="24" t="s">
        <v>178</v>
      </c>
      <c r="I923" s="24" t="s">
        <v>77</v>
      </c>
      <c r="J923" s="27">
        <v>-502483.65014298446</v>
      </c>
    </row>
    <row r="924" spans="1:10" x14ac:dyDescent="0.25">
      <c r="A924" s="23">
        <v>42948</v>
      </c>
      <c r="B924" s="24" t="s">
        <v>104</v>
      </c>
      <c r="C924" s="24" t="s">
        <v>123</v>
      </c>
      <c r="D924" s="24" t="s">
        <v>10</v>
      </c>
      <c r="E924" s="24" t="s">
        <v>181</v>
      </c>
      <c r="F924" s="24" t="s">
        <v>18</v>
      </c>
      <c r="G924" s="24" t="s">
        <v>178</v>
      </c>
      <c r="H924" s="24" t="s">
        <v>178</v>
      </c>
      <c r="I924" s="24" t="s">
        <v>11</v>
      </c>
      <c r="J924" s="27">
        <v>0</v>
      </c>
    </row>
    <row r="925" spans="1:10" x14ac:dyDescent="0.25">
      <c r="A925" s="23">
        <v>42948</v>
      </c>
      <c r="B925" s="24" t="s">
        <v>104</v>
      </c>
      <c r="C925" s="24" t="s">
        <v>186</v>
      </c>
      <c r="D925" s="24" t="s">
        <v>8</v>
      </c>
      <c r="E925" s="24" t="s">
        <v>181</v>
      </c>
      <c r="F925" s="24" t="s">
        <v>18</v>
      </c>
      <c r="G925" s="24" t="s">
        <v>178</v>
      </c>
      <c r="H925" s="24" t="s">
        <v>178</v>
      </c>
      <c r="I925" s="24" t="s">
        <v>12</v>
      </c>
      <c r="J925" s="27">
        <v>-502483.65014298446</v>
      </c>
    </row>
    <row r="926" spans="1:10" x14ac:dyDescent="0.25">
      <c r="A926" s="23">
        <v>42979</v>
      </c>
      <c r="B926" s="24" t="s">
        <v>103</v>
      </c>
      <c r="C926" s="24" t="s">
        <v>118</v>
      </c>
      <c r="D926" s="24" t="s">
        <v>0</v>
      </c>
      <c r="E926" s="24" t="s">
        <v>181</v>
      </c>
      <c r="F926" s="24" t="s">
        <v>25</v>
      </c>
      <c r="G926" s="24" t="s">
        <v>178</v>
      </c>
      <c r="H926" s="24" t="s">
        <v>178</v>
      </c>
      <c r="I926" s="24" t="s">
        <v>129</v>
      </c>
      <c r="J926" s="27">
        <v>36713772.500512764</v>
      </c>
    </row>
    <row r="927" spans="1:10" x14ac:dyDescent="0.25">
      <c r="A927" s="23">
        <v>42979</v>
      </c>
      <c r="B927" s="24" t="s">
        <v>103</v>
      </c>
      <c r="C927" s="24" t="s">
        <v>118</v>
      </c>
      <c r="D927" s="24" t="s">
        <v>0</v>
      </c>
      <c r="E927" s="24" t="s">
        <v>178</v>
      </c>
      <c r="F927" s="24" t="s">
        <v>19</v>
      </c>
      <c r="G927" s="24" t="s">
        <v>182</v>
      </c>
      <c r="H927" s="24" t="s">
        <v>178</v>
      </c>
      <c r="I927" s="24" t="s">
        <v>47</v>
      </c>
      <c r="J927" s="27">
        <v>36197228.270064279</v>
      </c>
    </row>
    <row r="928" spans="1:10" x14ac:dyDescent="0.25">
      <c r="A928" s="23">
        <v>42979</v>
      </c>
      <c r="B928" s="24" t="s">
        <v>103</v>
      </c>
      <c r="C928" s="24" t="s">
        <v>118</v>
      </c>
      <c r="D928" s="24" t="s">
        <v>0</v>
      </c>
      <c r="E928" s="24" t="s">
        <v>178</v>
      </c>
      <c r="F928" s="24" t="s">
        <v>19</v>
      </c>
      <c r="G928" s="24" t="s">
        <v>178</v>
      </c>
      <c r="H928" s="24" t="s">
        <v>21</v>
      </c>
      <c r="I928" s="24" t="s">
        <v>78</v>
      </c>
      <c r="J928" s="27">
        <v>13696248.534618916</v>
      </c>
    </row>
    <row r="929" spans="1:10" x14ac:dyDescent="0.25">
      <c r="A929" s="23">
        <v>42979</v>
      </c>
      <c r="B929" s="24" t="s">
        <v>103</v>
      </c>
      <c r="C929" s="24" t="s">
        <v>118</v>
      </c>
      <c r="D929" s="24" t="s">
        <v>0</v>
      </c>
      <c r="E929" s="24" t="s">
        <v>178</v>
      </c>
      <c r="F929" s="24" t="s">
        <v>19</v>
      </c>
      <c r="G929" s="24" t="s">
        <v>178</v>
      </c>
      <c r="H929" s="24" t="s">
        <v>22</v>
      </c>
      <c r="I929" s="24" t="s">
        <v>79</v>
      </c>
      <c r="J929" s="27">
        <v>14674552.001377409</v>
      </c>
    </row>
    <row r="930" spans="1:10" x14ac:dyDescent="0.25">
      <c r="A930" s="23">
        <v>42979</v>
      </c>
      <c r="B930" s="24" t="s">
        <v>103</v>
      </c>
      <c r="C930" s="24" t="s">
        <v>118</v>
      </c>
      <c r="D930" s="24" t="s">
        <v>0</v>
      </c>
      <c r="E930" s="24" t="s">
        <v>178</v>
      </c>
      <c r="F930" s="24" t="s">
        <v>19</v>
      </c>
      <c r="G930" s="24" t="s">
        <v>178</v>
      </c>
      <c r="H930" s="24" t="s">
        <v>20</v>
      </c>
      <c r="I930" s="24" t="s">
        <v>80</v>
      </c>
      <c r="J930" s="27">
        <v>7826427.7340679523</v>
      </c>
    </row>
    <row r="931" spans="1:10" x14ac:dyDescent="0.25">
      <c r="A931" s="23">
        <v>42979</v>
      </c>
      <c r="B931" s="24" t="s">
        <v>103</v>
      </c>
      <c r="C931" s="24" t="s">
        <v>118</v>
      </c>
      <c r="D931" s="24" t="s">
        <v>0</v>
      </c>
      <c r="E931" s="24" t="s">
        <v>178</v>
      </c>
      <c r="F931" s="24" t="s">
        <v>23</v>
      </c>
      <c r="G931" s="24" t="s">
        <v>182</v>
      </c>
      <c r="H931" s="24" t="s">
        <v>178</v>
      </c>
      <c r="I931" s="24" t="s">
        <v>48</v>
      </c>
      <c r="J931" s="27">
        <v>516544.23044848489</v>
      </c>
    </row>
    <row r="932" spans="1:10" x14ac:dyDescent="0.25">
      <c r="A932" s="23">
        <v>42979</v>
      </c>
      <c r="B932" s="24" t="s">
        <v>103</v>
      </c>
      <c r="C932" s="24" t="s">
        <v>118</v>
      </c>
      <c r="D932" s="24" t="s">
        <v>0</v>
      </c>
      <c r="E932" s="24" t="s">
        <v>178</v>
      </c>
      <c r="F932" s="24" t="s">
        <v>23</v>
      </c>
      <c r="G932" s="24" t="s">
        <v>178</v>
      </c>
      <c r="H932" s="24" t="s">
        <v>201</v>
      </c>
      <c r="I932" s="24" t="s">
        <v>81</v>
      </c>
      <c r="J932" s="27">
        <v>451976.20164242428</v>
      </c>
    </row>
    <row r="933" spans="1:10" x14ac:dyDescent="0.25">
      <c r="A933" s="23">
        <v>42979</v>
      </c>
      <c r="B933" s="24" t="s">
        <v>103</v>
      </c>
      <c r="C933" s="24" t="s">
        <v>118</v>
      </c>
      <c r="D933" s="24" t="s">
        <v>0</v>
      </c>
      <c r="E933" s="24" t="s">
        <v>178</v>
      </c>
      <c r="F933" s="24" t="s">
        <v>23</v>
      </c>
      <c r="G933" s="24" t="s">
        <v>178</v>
      </c>
      <c r="H933" s="24" t="s">
        <v>202</v>
      </c>
      <c r="I933" s="24" t="s">
        <v>82</v>
      </c>
      <c r="J933" s="27">
        <v>64568.028806060611</v>
      </c>
    </row>
    <row r="934" spans="1:10" x14ac:dyDescent="0.25">
      <c r="A934" s="23">
        <v>42979</v>
      </c>
      <c r="B934" s="24" t="s">
        <v>103</v>
      </c>
      <c r="C934" s="24" t="s">
        <v>119</v>
      </c>
      <c r="D934" s="24" t="s">
        <v>1</v>
      </c>
      <c r="E934" s="24" t="s">
        <v>181</v>
      </c>
      <c r="F934" s="24" t="s">
        <v>23</v>
      </c>
      <c r="G934" s="24" t="s">
        <v>178</v>
      </c>
      <c r="H934" s="24" t="s">
        <v>178</v>
      </c>
      <c r="I934" s="24" t="s">
        <v>49</v>
      </c>
      <c r="J934" s="27">
        <v>22565142.590913497</v>
      </c>
    </row>
    <row r="935" spans="1:10" x14ac:dyDescent="0.25">
      <c r="A935" s="23">
        <v>42979</v>
      </c>
      <c r="B935" s="24" t="s">
        <v>103</v>
      </c>
      <c r="C935" s="24" t="s">
        <v>119</v>
      </c>
      <c r="D935" s="24" t="s">
        <v>1</v>
      </c>
      <c r="E935" s="24" t="s">
        <v>178</v>
      </c>
      <c r="F935" s="24" t="s">
        <v>19</v>
      </c>
      <c r="G935" s="24" t="s">
        <v>182</v>
      </c>
      <c r="H935" s="24" t="s">
        <v>178</v>
      </c>
      <c r="I935" s="24" t="s">
        <v>50</v>
      </c>
      <c r="J935" s="27">
        <v>22290644.490092285</v>
      </c>
    </row>
    <row r="936" spans="1:10" x14ac:dyDescent="0.25">
      <c r="A936" s="23">
        <v>42979</v>
      </c>
      <c r="B936" s="24" t="s">
        <v>103</v>
      </c>
      <c r="C936" s="24" t="s">
        <v>119</v>
      </c>
      <c r="D936" s="24" t="s">
        <v>1</v>
      </c>
      <c r="E936" s="24" t="s">
        <v>178</v>
      </c>
      <c r="F936" s="24" t="s">
        <v>19</v>
      </c>
      <c r="G936" s="24" t="s">
        <v>178</v>
      </c>
      <c r="H936" s="24" t="s">
        <v>21</v>
      </c>
      <c r="I936" s="24" t="s">
        <v>83</v>
      </c>
      <c r="J936" s="27">
        <v>8724510.3165522497</v>
      </c>
    </row>
    <row r="937" spans="1:10" x14ac:dyDescent="0.25">
      <c r="A937" s="23">
        <v>42979</v>
      </c>
      <c r="B937" s="24" t="s">
        <v>103</v>
      </c>
      <c r="C937" s="24" t="s">
        <v>119</v>
      </c>
      <c r="D937" s="24" t="s">
        <v>1</v>
      </c>
      <c r="E937" s="24" t="s">
        <v>178</v>
      </c>
      <c r="F937" s="24" t="s">
        <v>19</v>
      </c>
      <c r="G937" s="24" t="s">
        <v>178</v>
      </c>
      <c r="H937" s="24" t="s">
        <v>22</v>
      </c>
      <c r="I937" s="24" t="s">
        <v>84</v>
      </c>
      <c r="J937" s="27">
        <v>9347689.62487741</v>
      </c>
    </row>
    <row r="938" spans="1:10" x14ac:dyDescent="0.25">
      <c r="A938" s="23">
        <v>42979</v>
      </c>
      <c r="B938" s="24" t="s">
        <v>103</v>
      </c>
      <c r="C938" s="24" t="s">
        <v>119</v>
      </c>
      <c r="D938" s="24" t="s">
        <v>1</v>
      </c>
      <c r="E938" s="24" t="s">
        <v>178</v>
      </c>
      <c r="F938" s="24" t="s">
        <v>19</v>
      </c>
      <c r="G938" s="24" t="s">
        <v>178</v>
      </c>
      <c r="H938" s="24" t="s">
        <v>20</v>
      </c>
      <c r="I938" s="24" t="s">
        <v>85</v>
      </c>
      <c r="J938" s="27">
        <v>4218444.5486626262</v>
      </c>
    </row>
    <row r="939" spans="1:10" x14ac:dyDescent="0.25">
      <c r="A939" s="23">
        <v>42979</v>
      </c>
      <c r="B939" s="24" t="s">
        <v>103</v>
      </c>
      <c r="C939" s="24" t="s">
        <v>119</v>
      </c>
      <c r="D939" s="24" t="s">
        <v>1</v>
      </c>
      <c r="E939" s="24" t="s">
        <v>178</v>
      </c>
      <c r="F939" s="24" t="s">
        <v>23</v>
      </c>
      <c r="G939" s="24" t="s">
        <v>182</v>
      </c>
      <c r="H939" s="24" t="s">
        <v>178</v>
      </c>
      <c r="I939" s="24" t="s">
        <v>51</v>
      </c>
      <c r="J939" s="27">
        <v>274498.10082121217</v>
      </c>
    </row>
    <row r="940" spans="1:10" x14ac:dyDescent="0.25">
      <c r="A940" s="23">
        <v>42979</v>
      </c>
      <c r="B940" s="24" t="s">
        <v>103</v>
      </c>
      <c r="C940" s="24" t="s">
        <v>119</v>
      </c>
      <c r="D940" s="24" t="s">
        <v>1</v>
      </c>
      <c r="E940" s="24" t="s">
        <v>178</v>
      </c>
      <c r="F940" s="24" t="s">
        <v>23</v>
      </c>
      <c r="G940" s="24" t="s">
        <v>178</v>
      </c>
      <c r="H940" s="24" t="s">
        <v>201</v>
      </c>
      <c r="I940" s="24" t="s">
        <v>86</v>
      </c>
      <c r="J940" s="27">
        <v>225988.10082121214</v>
      </c>
    </row>
    <row r="941" spans="1:10" x14ac:dyDescent="0.25">
      <c r="A941" s="23">
        <v>42979</v>
      </c>
      <c r="B941" s="24" t="s">
        <v>103</v>
      </c>
      <c r="C941" s="24" t="s">
        <v>119</v>
      </c>
      <c r="D941" s="24" t="s">
        <v>1</v>
      </c>
      <c r="E941" s="24" t="s">
        <v>178</v>
      </c>
      <c r="F941" s="24" t="s">
        <v>23</v>
      </c>
      <c r="G941" s="24" t="s">
        <v>178</v>
      </c>
      <c r="H941" s="24" t="s">
        <v>202</v>
      </c>
      <c r="I941" s="24" t="s">
        <v>87</v>
      </c>
      <c r="J941" s="27">
        <v>48510</v>
      </c>
    </row>
    <row r="942" spans="1:10" x14ac:dyDescent="0.25">
      <c r="A942" s="23">
        <v>42979</v>
      </c>
      <c r="B942" s="24" t="s">
        <v>103</v>
      </c>
      <c r="C942" s="24" t="s">
        <v>183</v>
      </c>
      <c r="D942" s="24" t="s">
        <v>208</v>
      </c>
      <c r="E942" s="24" t="s">
        <v>181</v>
      </c>
      <c r="F942" s="24" t="s">
        <v>23</v>
      </c>
      <c r="G942" s="24" t="s">
        <v>178</v>
      </c>
      <c r="H942" s="24" t="s">
        <v>178</v>
      </c>
      <c r="I942" s="24" t="s">
        <v>52</v>
      </c>
      <c r="J942" s="27">
        <v>14148629.909599267</v>
      </c>
    </row>
    <row r="943" spans="1:10" x14ac:dyDescent="0.25">
      <c r="A943" s="23">
        <v>42979</v>
      </c>
      <c r="B943" s="24" t="s">
        <v>103</v>
      </c>
      <c r="C943" s="24" t="s">
        <v>183</v>
      </c>
      <c r="D943" s="24" t="s">
        <v>208</v>
      </c>
      <c r="E943" s="24" t="s">
        <v>178</v>
      </c>
      <c r="F943" s="24" t="s">
        <v>19</v>
      </c>
      <c r="G943" s="24" t="s">
        <v>182</v>
      </c>
      <c r="H943" s="24" t="s">
        <v>178</v>
      </c>
      <c r="I943" s="24" t="s">
        <v>53</v>
      </c>
      <c r="J943" s="27">
        <v>13906583.779971994</v>
      </c>
    </row>
    <row r="944" spans="1:10" x14ac:dyDescent="0.25">
      <c r="A944" s="23">
        <v>42979</v>
      </c>
      <c r="B944" s="24" t="s">
        <v>103</v>
      </c>
      <c r="C944" s="24" t="s">
        <v>183</v>
      </c>
      <c r="D944" s="24" t="s">
        <v>208</v>
      </c>
      <c r="E944" s="24" t="s">
        <v>178</v>
      </c>
      <c r="F944" s="24" t="s">
        <v>19</v>
      </c>
      <c r="G944" s="24" t="s">
        <v>178</v>
      </c>
      <c r="H944" s="24" t="s">
        <v>21</v>
      </c>
      <c r="I944" s="24" t="s">
        <v>88</v>
      </c>
      <c r="J944" s="27">
        <v>4971738.2180666663</v>
      </c>
    </row>
    <row r="945" spans="1:10" x14ac:dyDescent="0.25">
      <c r="A945" s="23">
        <v>42979</v>
      </c>
      <c r="B945" s="24" t="s">
        <v>103</v>
      </c>
      <c r="C945" s="24" t="s">
        <v>183</v>
      </c>
      <c r="D945" s="24" t="s">
        <v>208</v>
      </c>
      <c r="E945" s="24" t="s">
        <v>178</v>
      </c>
      <c r="F945" s="24" t="s">
        <v>19</v>
      </c>
      <c r="G945" s="24" t="s">
        <v>178</v>
      </c>
      <c r="H945" s="24" t="s">
        <v>22</v>
      </c>
      <c r="I945" s="24" t="s">
        <v>89</v>
      </c>
      <c r="J945" s="27">
        <v>5326862.3764999993</v>
      </c>
    </row>
    <row r="946" spans="1:10" x14ac:dyDescent="0.25">
      <c r="A946" s="23">
        <v>42979</v>
      </c>
      <c r="B946" s="24" t="s">
        <v>103</v>
      </c>
      <c r="C946" s="24" t="s">
        <v>183</v>
      </c>
      <c r="D946" s="24" t="s">
        <v>208</v>
      </c>
      <c r="E946" s="24" t="s">
        <v>178</v>
      </c>
      <c r="F946" s="24" t="s">
        <v>19</v>
      </c>
      <c r="G946" s="24" t="s">
        <v>178</v>
      </c>
      <c r="H946" s="24" t="s">
        <v>20</v>
      </c>
      <c r="I946" s="24" t="s">
        <v>90</v>
      </c>
      <c r="J946" s="27">
        <v>3607983.1854053261</v>
      </c>
    </row>
    <row r="947" spans="1:10" x14ac:dyDescent="0.25">
      <c r="A947" s="23">
        <v>42979</v>
      </c>
      <c r="B947" s="24" t="s">
        <v>103</v>
      </c>
      <c r="C947" s="24" t="s">
        <v>183</v>
      </c>
      <c r="D947" s="24" t="s">
        <v>208</v>
      </c>
      <c r="E947" s="24" t="s">
        <v>178</v>
      </c>
      <c r="F947" s="24" t="s">
        <v>23</v>
      </c>
      <c r="G947" s="24" t="s">
        <v>182</v>
      </c>
      <c r="H947" s="24" t="s">
        <v>178</v>
      </c>
      <c r="I947" s="24" t="s">
        <v>54</v>
      </c>
      <c r="J947" s="27">
        <v>242046.12962727272</v>
      </c>
    </row>
    <row r="948" spans="1:10" x14ac:dyDescent="0.25">
      <c r="A948" s="23">
        <v>42979</v>
      </c>
      <c r="B948" s="24" t="s">
        <v>103</v>
      </c>
      <c r="C948" s="24" t="s">
        <v>183</v>
      </c>
      <c r="D948" s="24" t="s">
        <v>208</v>
      </c>
      <c r="E948" s="24" t="s">
        <v>178</v>
      </c>
      <c r="F948" s="24" t="s">
        <v>23</v>
      </c>
      <c r="G948" s="24" t="s">
        <v>178</v>
      </c>
      <c r="H948" s="24" t="s">
        <v>201</v>
      </c>
      <c r="I948" s="24" t="s">
        <v>92</v>
      </c>
      <c r="J948" s="27">
        <v>225988.10082121214</v>
      </c>
    </row>
    <row r="949" spans="1:10" x14ac:dyDescent="0.25">
      <c r="A949" s="23">
        <v>42979</v>
      </c>
      <c r="B949" s="24" t="s">
        <v>103</v>
      </c>
      <c r="C949" s="24" t="s">
        <v>183</v>
      </c>
      <c r="D949" s="24" t="s">
        <v>208</v>
      </c>
      <c r="E949" s="24" t="s">
        <v>178</v>
      </c>
      <c r="F949" s="24" t="s">
        <v>23</v>
      </c>
      <c r="G949" s="24" t="s">
        <v>178</v>
      </c>
      <c r="H949" s="24" t="s">
        <v>202</v>
      </c>
      <c r="I949" s="24" t="s">
        <v>91</v>
      </c>
      <c r="J949" s="27">
        <v>16058.028806060611</v>
      </c>
    </row>
    <row r="950" spans="1:10" x14ac:dyDescent="0.25">
      <c r="A950" s="23">
        <v>42979</v>
      </c>
      <c r="B950" s="24" t="s">
        <v>103</v>
      </c>
      <c r="C950" s="24" t="s">
        <v>120</v>
      </c>
      <c r="D950" s="24" t="s">
        <v>14</v>
      </c>
      <c r="E950" s="24" t="s">
        <v>181</v>
      </c>
      <c r="F950" s="24" t="s">
        <v>23</v>
      </c>
      <c r="G950" s="24" t="s">
        <v>178</v>
      </c>
      <c r="H950" s="24" t="s">
        <v>178</v>
      </c>
      <c r="I950" s="24" t="s">
        <v>55</v>
      </c>
      <c r="J950" s="27">
        <v>766670</v>
      </c>
    </row>
    <row r="951" spans="1:10" x14ac:dyDescent="0.25">
      <c r="A951" s="23">
        <v>42979</v>
      </c>
      <c r="B951" s="24" t="s">
        <v>103</v>
      </c>
      <c r="C951" s="24" t="s">
        <v>120</v>
      </c>
      <c r="D951" s="24" t="s">
        <v>14</v>
      </c>
      <c r="E951" s="24" t="s">
        <v>178</v>
      </c>
      <c r="F951" s="24" t="s">
        <v>203</v>
      </c>
      <c r="G951" s="24" t="s">
        <v>182</v>
      </c>
      <c r="H951" s="24" t="s">
        <v>178</v>
      </c>
      <c r="I951" s="24" t="s">
        <v>56</v>
      </c>
      <c r="J951" s="27">
        <v>150000</v>
      </c>
    </row>
    <row r="952" spans="1:10" x14ac:dyDescent="0.25">
      <c r="A952" s="23">
        <v>42979</v>
      </c>
      <c r="B952" s="24" t="s">
        <v>103</v>
      </c>
      <c r="C952" s="24" t="s">
        <v>120</v>
      </c>
      <c r="D952" s="24" t="s">
        <v>14</v>
      </c>
      <c r="E952" s="24" t="s">
        <v>178</v>
      </c>
      <c r="F952" s="24" t="s">
        <v>32</v>
      </c>
      <c r="G952" s="24" t="s">
        <v>182</v>
      </c>
      <c r="H952" s="24" t="s">
        <v>178</v>
      </c>
      <c r="I952" s="24" t="s">
        <v>57</v>
      </c>
      <c r="J952" s="27">
        <v>457600</v>
      </c>
    </row>
    <row r="953" spans="1:10" x14ac:dyDescent="0.25">
      <c r="A953" s="23">
        <v>42979</v>
      </c>
      <c r="B953" s="24" t="s">
        <v>103</v>
      </c>
      <c r="C953" s="24" t="s">
        <v>120</v>
      </c>
      <c r="D953" s="24" t="s">
        <v>14</v>
      </c>
      <c r="E953" s="24" t="s">
        <v>178</v>
      </c>
      <c r="F953" s="24" t="s">
        <v>32</v>
      </c>
      <c r="G953" s="24" t="s">
        <v>178</v>
      </c>
      <c r="H953" s="24" t="s">
        <v>37</v>
      </c>
      <c r="I953" s="24" t="s">
        <v>93</v>
      </c>
      <c r="J953" s="27">
        <v>320000</v>
      </c>
    </row>
    <row r="954" spans="1:10" x14ac:dyDescent="0.25">
      <c r="A954" s="23">
        <v>42979</v>
      </c>
      <c r="B954" s="24" t="s">
        <v>103</v>
      </c>
      <c r="C954" s="24" t="s">
        <v>120</v>
      </c>
      <c r="D954" s="24" t="s">
        <v>14</v>
      </c>
      <c r="E954" s="24" t="s">
        <v>178</v>
      </c>
      <c r="F954" s="24" t="s">
        <v>32</v>
      </c>
      <c r="G954" s="24" t="s">
        <v>178</v>
      </c>
      <c r="H954" s="24" t="s">
        <v>38</v>
      </c>
      <c r="I954" s="24" t="s">
        <v>94</v>
      </c>
      <c r="J954" s="27">
        <v>32000</v>
      </c>
    </row>
    <row r="955" spans="1:10" x14ac:dyDescent="0.25">
      <c r="A955" s="23">
        <v>42979</v>
      </c>
      <c r="B955" s="24" t="s">
        <v>103</v>
      </c>
      <c r="C955" s="24" t="s">
        <v>120</v>
      </c>
      <c r="D955" s="24" t="s">
        <v>14</v>
      </c>
      <c r="E955" s="24" t="s">
        <v>178</v>
      </c>
      <c r="F955" s="24" t="s">
        <v>32</v>
      </c>
      <c r="G955" s="24" t="s">
        <v>178</v>
      </c>
      <c r="H955" s="24" t="s">
        <v>39</v>
      </c>
      <c r="I955" s="24" t="s">
        <v>94</v>
      </c>
      <c r="J955" s="27">
        <v>105600</v>
      </c>
    </row>
    <row r="956" spans="1:10" x14ac:dyDescent="0.25">
      <c r="A956" s="23">
        <v>42979</v>
      </c>
      <c r="B956" s="24" t="s">
        <v>103</v>
      </c>
      <c r="C956" s="24" t="s">
        <v>120</v>
      </c>
      <c r="D956" s="24" t="s">
        <v>14</v>
      </c>
      <c r="E956" s="24" t="s">
        <v>178</v>
      </c>
      <c r="F956" s="24" t="s">
        <v>15</v>
      </c>
      <c r="G956" s="24" t="s">
        <v>182</v>
      </c>
      <c r="H956" s="24" t="s">
        <v>178</v>
      </c>
      <c r="I956" s="24" t="s">
        <v>58</v>
      </c>
      <c r="J956" s="27">
        <v>83144</v>
      </c>
    </row>
    <row r="957" spans="1:10" x14ac:dyDescent="0.25">
      <c r="A957" s="23">
        <v>42979</v>
      </c>
      <c r="B957" s="24" t="s">
        <v>103</v>
      </c>
      <c r="C957" s="24" t="s">
        <v>120</v>
      </c>
      <c r="D957" s="24" t="s">
        <v>14</v>
      </c>
      <c r="E957" s="24" t="s">
        <v>178</v>
      </c>
      <c r="F957" s="24" t="s">
        <v>15</v>
      </c>
      <c r="G957" s="24" t="s">
        <v>178</v>
      </c>
      <c r="H957" s="24" t="s">
        <v>40</v>
      </c>
      <c r="I957" s="24" t="s">
        <v>95</v>
      </c>
      <c r="J957" s="27">
        <v>50000</v>
      </c>
    </row>
    <row r="958" spans="1:10" x14ac:dyDescent="0.25">
      <c r="A958" s="23">
        <v>42979</v>
      </c>
      <c r="B958" s="24" t="s">
        <v>103</v>
      </c>
      <c r="C958" s="24" t="s">
        <v>120</v>
      </c>
      <c r="D958" s="24" t="s">
        <v>14</v>
      </c>
      <c r="E958" s="24" t="s">
        <v>178</v>
      </c>
      <c r="F958" s="24" t="s">
        <v>15</v>
      </c>
      <c r="G958" s="24" t="s">
        <v>178</v>
      </c>
      <c r="H958" s="24" t="s">
        <v>41</v>
      </c>
      <c r="I958" s="24" t="s">
        <v>96</v>
      </c>
      <c r="J958" s="27">
        <v>19077</v>
      </c>
    </row>
    <row r="959" spans="1:10" x14ac:dyDescent="0.25">
      <c r="A959" s="23">
        <v>42979</v>
      </c>
      <c r="B959" s="24" t="s">
        <v>103</v>
      </c>
      <c r="C959" s="24" t="s">
        <v>120</v>
      </c>
      <c r="D959" s="24" t="s">
        <v>14</v>
      </c>
      <c r="E959" s="24" t="s">
        <v>178</v>
      </c>
      <c r="F959" s="24" t="s">
        <v>15</v>
      </c>
      <c r="G959" s="24" t="s">
        <v>178</v>
      </c>
      <c r="H959" s="24" t="s">
        <v>42</v>
      </c>
      <c r="I959" s="24" t="s">
        <v>97</v>
      </c>
      <c r="J959" s="27">
        <v>14067</v>
      </c>
    </row>
    <row r="960" spans="1:10" x14ac:dyDescent="0.25">
      <c r="A960" s="23">
        <v>42979</v>
      </c>
      <c r="B960" s="24" t="s">
        <v>103</v>
      </c>
      <c r="C960" s="24" t="s">
        <v>120</v>
      </c>
      <c r="D960" s="24" t="s">
        <v>14</v>
      </c>
      <c r="E960" s="24" t="s">
        <v>178</v>
      </c>
      <c r="F960" s="24" t="s">
        <v>29</v>
      </c>
      <c r="G960" s="24" t="s">
        <v>182</v>
      </c>
      <c r="H960" s="24" t="s">
        <v>178</v>
      </c>
      <c r="I960" s="24" t="s">
        <v>59</v>
      </c>
      <c r="J960" s="27">
        <v>29933</v>
      </c>
    </row>
    <row r="961" spans="1:10" x14ac:dyDescent="0.25">
      <c r="A961" s="23">
        <v>42979</v>
      </c>
      <c r="B961" s="24" t="s">
        <v>103</v>
      </c>
      <c r="C961" s="24" t="s">
        <v>120</v>
      </c>
      <c r="D961" s="24" t="s">
        <v>14</v>
      </c>
      <c r="E961" s="24" t="s">
        <v>178</v>
      </c>
      <c r="F961" s="24" t="s">
        <v>36</v>
      </c>
      <c r="G961" s="24" t="s">
        <v>182</v>
      </c>
      <c r="H961" s="24" t="s">
        <v>178</v>
      </c>
      <c r="I961" s="24" t="s">
        <v>60</v>
      </c>
      <c r="J961" s="27">
        <v>45993</v>
      </c>
    </row>
    <row r="962" spans="1:10" x14ac:dyDescent="0.25">
      <c r="A962" s="23">
        <v>42979</v>
      </c>
      <c r="B962" s="24" t="s">
        <v>103</v>
      </c>
      <c r="C962" s="24" t="s">
        <v>120</v>
      </c>
      <c r="D962" s="24" t="s">
        <v>2</v>
      </c>
      <c r="E962" s="24" t="s">
        <v>181</v>
      </c>
      <c r="F962" s="24" t="s">
        <v>36</v>
      </c>
      <c r="G962" s="24" t="s">
        <v>178</v>
      </c>
      <c r="H962" s="24" t="s">
        <v>178</v>
      </c>
      <c r="I962" s="24" t="s">
        <v>61</v>
      </c>
      <c r="J962" s="27">
        <v>10850541.000102554</v>
      </c>
    </row>
    <row r="963" spans="1:10" x14ac:dyDescent="0.25">
      <c r="A963" s="23">
        <v>42979</v>
      </c>
      <c r="B963" s="24" t="s">
        <v>103</v>
      </c>
      <c r="C963" s="24" t="s">
        <v>120</v>
      </c>
      <c r="D963" s="24" t="s">
        <v>2</v>
      </c>
      <c r="E963" s="24" t="s">
        <v>178</v>
      </c>
      <c r="F963" s="24" t="s">
        <v>16</v>
      </c>
      <c r="G963" s="24" t="s">
        <v>182</v>
      </c>
      <c r="H963" s="24" t="s">
        <v>178</v>
      </c>
      <c r="I963" s="24" t="s">
        <v>62</v>
      </c>
      <c r="J963" s="27">
        <v>1250000</v>
      </c>
    </row>
    <row r="964" spans="1:10" x14ac:dyDescent="0.25">
      <c r="A964" s="23">
        <v>42979</v>
      </c>
      <c r="B964" s="24" t="s">
        <v>103</v>
      </c>
      <c r="C964" s="24" t="s">
        <v>120</v>
      </c>
      <c r="D964" s="24" t="s">
        <v>2</v>
      </c>
      <c r="E964" s="24" t="s">
        <v>178</v>
      </c>
      <c r="F964" s="24" t="s">
        <v>31</v>
      </c>
      <c r="G964" s="24" t="s">
        <v>182</v>
      </c>
      <c r="H964" s="24" t="s">
        <v>178</v>
      </c>
      <c r="I964" s="24" t="s">
        <v>63</v>
      </c>
      <c r="J964" s="27">
        <v>1238737.5</v>
      </c>
    </row>
    <row r="965" spans="1:10" x14ac:dyDescent="0.25">
      <c r="A965" s="23">
        <v>42979</v>
      </c>
      <c r="B965" s="24" t="s">
        <v>103</v>
      </c>
      <c r="C965" s="24" t="s">
        <v>120</v>
      </c>
      <c r="D965" s="24" t="s">
        <v>2</v>
      </c>
      <c r="E965" s="24" t="s">
        <v>178</v>
      </c>
      <c r="F965" s="24" t="s">
        <v>31</v>
      </c>
      <c r="G965" s="24" t="s">
        <v>178</v>
      </c>
      <c r="H965" s="24" t="s">
        <v>37</v>
      </c>
      <c r="I965" s="24" t="s">
        <v>98</v>
      </c>
      <c r="J965" s="27">
        <v>577500</v>
      </c>
    </row>
    <row r="966" spans="1:10" x14ac:dyDescent="0.25">
      <c r="A966" s="23">
        <v>42979</v>
      </c>
      <c r="B966" s="24" t="s">
        <v>103</v>
      </c>
      <c r="C966" s="24" t="s">
        <v>120</v>
      </c>
      <c r="D966" s="24" t="s">
        <v>2</v>
      </c>
      <c r="E966" s="24" t="s">
        <v>178</v>
      </c>
      <c r="F966" s="24" t="s">
        <v>31</v>
      </c>
      <c r="G966" s="24" t="s">
        <v>178</v>
      </c>
      <c r="H966" s="24" t="s">
        <v>38</v>
      </c>
      <c r="I966" s="24" t="s">
        <v>99</v>
      </c>
      <c r="J966" s="27">
        <v>375375</v>
      </c>
    </row>
    <row r="967" spans="1:10" x14ac:dyDescent="0.25">
      <c r="A967" s="23">
        <v>42979</v>
      </c>
      <c r="B967" s="24" t="s">
        <v>103</v>
      </c>
      <c r="C967" s="24" t="s">
        <v>120</v>
      </c>
      <c r="D967" s="24" t="s">
        <v>2</v>
      </c>
      <c r="E967" s="24" t="s">
        <v>178</v>
      </c>
      <c r="F967" s="24" t="s">
        <v>31</v>
      </c>
      <c r="G967" s="24" t="s">
        <v>178</v>
      </c>
      <c r="H967" s="24" t="s">
        <v>39</v>
      </c>
      <c r="I967" s="24" t="s">
        <v>100</v>
      </c>
      <c r="J967" s="27">
        <v>285862.5</v>
      </c>
    </row>
    <row r="968" spans="1:10" x14ac:dyDescent="0.25">
      <c r="A968" s="23">
        <v>42979</v>
      </c>
      <c r="B968" s="24" t="s">
        <v>103</v>
      </c>
      <c r="C968" s="24" t="s">
        <v>120</v>
      </c>
      <c r="D968" s="24" t="s">
        <v>2</v>
      </c>
      <c r="E968" s="24" t="s">
        <v>178</v>
      </c>
      <c r="F968" s="24" t="s">
        <v>28</v>
      </c>
      <c r="G968" s="24" t="s">
        <v>182</v>
      </c>
      <c r="H968" s="24" t="s">
        <v>178</v>
      </c>
      <c r="I968" s="24" t="s">
        <v>64</v>
      </c>
      <c r="J968" s="27">
        <v>6975616.775097426</v>
      </c>
    </row>
    <row r="969" spans="1:10" x14ac:dyDescent="0.25">
      <c r="A969" s="23">
        <v>42979</v>
      </c>
      <c r="B969" s="24" t="s">
        <v>103</v>
      </c>
      <c r="C969" s="24" t="s">
        <v>120</v>
      </c>
      <c r="D969" s="24" t="s">
        <v>2</v>
      </c>
      <c r="E969" s="24" t="s">
        <v>178</v>
      </c>
      <c r="F969" s="24" t="s">
        <v>28</v>
      </c>
      <c r="G969" s="24" t="s">
        <v>178</v>
      </c>
      <c r="H969" s="24" t="s">
        <v>43</v>
      </c>
      <c r="I969" s="24" t="s">
        <v>101</v>
      </c>
      <c r="J969" s="27">
        <v>4405652.7000615317</v>
      </c>
    </row>
    <row r="970" spans="1:10" x14ac:dyDescent="0.25">
      <c r="A970" s="23">
        <v>42979</v>
      </c>
      <c r="B970" s="24" t="s">
        <v>103</v>
      </c>
      <c r="C970" s="24" t="s">
        <v>120</v>
      </c>
      <c r="D970" s="24" t="s">
        <v>2</v>
      </c>
      <c r="E970" s="24" t="s">
        <v>178</v>
      </c>
      <c r="F970" s="24" t="s">
        <v>28</v>
      </c>
      <c r="G970" s="24" t="s">
        <v>178</v>
      </c>
      <c r="H970" s="24" t="s">
        <v>44</v>
      </c>
      <c r="I970" s="24" t="s">
        <v>102</v>
      </c>
      <c r="J970" s="27">
        <v>2569964.0750358938</v>
      </c>
    </row>
    <row r="971" spans="1:10" x14ac:dyDescent="0.25">
      <c r="A971" s="23">
        <v>42979</v>
      </c>
      <c r="B971" s="24" t="s">
        <v>103</v>
      </c>
      <c r="C971" s="24" t="s">
        <v>120</v>
      </c>
      <c r="D971" s="24" t="s">
        <v>2</v>
      </c>
      <c r="E971" s="24" t="s">
        <v>178</v>
      </c>
      <c r="F971" s="24" t="s">
        <v>35</v>
      </c>
      <c r="G971" s="24" t="s">
        <v>182</v>
      </c>
      <c r="H971" s="24" t="s">
        <v>178</v>
      </c>
      <c r="I971" s="24" t="s">
        <v>65</v>
      </c>
      <c r="J971" s="27">
        <v>270000</v>
      </c>
    </row>
    <row r="972" spans="1:10" x14ac:dyDescent="0.25">
      <c r="A972" s="23">
        <v>42979</v>
      </c>
      <c r="B972" s="24" t="s">
        <v>103</v>
      </c>
      <c r="C972" s="24" t="s">
        <v>120</v>
      </c>
      <c r="D972" s="24" t="s">
        <v>2</v>
      </c>
      <c r="E972" s="24" t="s">
        <v>178</v>
      </c>
      <c r="F972" s="24" t="s">
        <v>45</v>
      </c>
      <c r="G972" s="24" t="s">
        <v>182</v>
      </c>
      <c r="H972" s="24" t="s">
        <v>178</v>
      </c>
      <c r="I972" s="24" t="s">
        <v>66</v>
      </c>
      <c r="J972" s="27">
        <v>250000</v>
      </c>
    </row>
    <row r="973" spans="1:10" x14ac:dyDescent="0.25">
      <c r="A973" s="23">
        <v>42979</v>
      </c>
      <c r="B973" s="24" t="s">
        <v>103</v>
      </c>
      <c r="C973" s="24" t="s">
        <v>120</v>
      </c>
      <c r="D973" s="24" t="s">
        <v>2</v>
      </c>
      <c r="E973" s="24" t="s">
        <v>178</v>
      </c>
      <c r="F973" s="24" t="s">
        <v>30</v>
      </c>
      <c r="G973" s="24" t="s">
        <v>182</v>
      </c>
      <c r="H973" s="24" t="s">
        <v>178</v>
      </c>
      <c r="I973" s="24" t="s">
        <v>67</v>
      </c>
      <c r="J973" s="27">
        <v>378000</v>
      </c>
    </row>
    <row r="974" spans="1:10" x14ac:dyDescent="0.25">
      <c r="A974" s="23">
        <v>42979</v>
      </c>
      <c r="B974" s="24" t="s">
        <v>103</v>
      </c>
      <c r="C974" s="24" t="s">
        <v>120</v>
      </c>
      <c r="D974" s="24" t="s">
        <v>2</v>
      </c>
      <c r="E974" s="24" t="s">
        <v>178</v>
      </c>
      <c r="F974" s="24" t="s">
        <v>34</v>
      </c>
      <c r="G974" s="24" t="s">
        <v>182</v>
      </c>
      <c r="H974" s="24" t="s">
        <v>178</v>
      </c>
      <c r="I974" s="24" t="s">
        <v>68</v>
      </c>
      <c r="J974" s="27">
        <v>367137.72500512766</v>
      </c>
    </row>
    <row r="975" spans="1:10" x14ac:dyDescent="0.25">
      <c r="A975" s="23">
        <v>42979</v>
      </c>
      <c r="B975" s="24" t="s">
        <v>103</v>
      </c>
      <c r="C975" s="24" t="s">
        <v>120</v>
      </c>
      <c r="D975" s="24" t="s">
        <v>2</v>
      </c>
      <c r="E975" s="24" t="s">
        <v>178</v>
      </c>
      <c r="F975" s="24" t="s">
        <v>33</v>
      </c>
      <c r="G975" s="24" t="s">
        <v>182</v>
      </c>
      <c r="H975" s="24" t="s">
        <v>178</v>
      </c>
      <c r="I975" s="24" t="s">
        <v>69</v>
      </c>
      <c r="J975" s="27">
        <v>121049</v>
      </c>
    </row>
    <row r="976" spans="1:10" x14ac:dyDescent="0.25">
      <c r="A976" s="23">
        <v>42979</v>
      </c>
      <c r="B976" s="24" t="s">
        <v>103</v>
      </c>
      <c r="C976" s="24" t="s">
        <v>184</v>
      </c>
      <c r="D976" s="24" t="s">
        <v>17</v>
      </c>
      <c r="E976" s="24" t="s">
        <v>181</v>
      </c>
      <c r="F976" s="24" t="s">
        <v>33</v>
      </c>
      <c r="G976" s="24" t="s">
        <v>178</v>
      </c>
      <c r="H976" s="24" t="s">
        <v>178</v>
      </c>
      <c r="I976" s="24" t="s">
        <v>70</v>
      </c>
      <c r="J976" s="27">
        <v>2531418.9094967134</v>
      </c>
    </row>
    <row r="977" spans="1:10" x14ac:dyDescent="0.25">
      <c r="A977" s="23">
        <v>42979</v>
      </c>
      <c r="B977" s="24" t="s">
        <v>103</v>
      </c>
      <c r="C977" s="24" t="s">
        <v>121</v>
      </c>
      <c r="D977" s="24" t="s">
        <v>5</v>
      </c>
      <c r="E977" s="24" t="s">
        <v>181</v>
      </c>
      <c r="F977" s="24" t="s">
        <v>33</v>
      </c>
      <c r="G977" s="24" t="s">
        <v>178</v>
      </c>
      <c r="H977" s="24" t="s">
        <v>178</v>
      </c>
      <c r="I977" s="24" t="s">
        <v>71</v>
      </c>
      <c r="J977" s="27">
        <v>0</v>
      </c>
    </row>
    <row r="978" spans="1:10" x14ac:dyDescent="0.25">
      <c r="A978" s="23">
        <v>42979</v>
      </c>
      <c r="B978" s="24" t="s">
        <v>103</v>
      </c>
      <c r="C978" s="24" t="s">
        <v>122</v>
      </c>
      <c r="D978" s="24" t="s">
        <v>6</v>
      </c>
      <c r="E978" s="24" t="s">
        <v>181</v>
      </c>
      <c r="F978" s="24" t="s">
        <v>27</v>
      </c>
      <c r="G978" s="24" t="s">
        <v>178</v>
      </c>
      <c r="H978" s="24" t="s">
        <v>178</v>
      </c>
      <c r="I978" s="24" t="s">
        <v>74</v>
      </c>
      <c r="J978" s="27">
        <v>2108540</v>
      </c>
    </row>
    <row r="979" spans="1:10" x14ac:dyDescent="0.25">
      <c r="A979" s="23">
        <v>42979</v>
      </c>
      <c r="B979" s="24" t="s">
        <v>103</v>
      </c>
      <c r="C979" s="24" t="s">
        <v>122</v>
      </c>
      <c r="D979" s="24" t="s">
        <v>6</v>
      </c>
      <c r="E979" s="24" t="s">
        <v>178</v>
      </c>
      <c r="F979" s="24" t="s">
        <v>4</v>
      </c>
      <c r="G979" s="24" t="s">
        <v>182</v>
      </c>
      <c r="H979" s="24" t="s">
        <v>178</v>
      </c>
      <c r="I979" s="24" t="s">
        <v>75</v>
      </c>
      <c r="J979" s="27">
        <v>2108540</v>
      </c>
    </row>
    <row r="980" spans="1:10" x14ac:dyDescent="0.25">
      <c r="A980" s="23">
        <v>42979</v>
      </c>
      <c r="B980" s="24" t="s">
        <v>103</v>
      </c>
      <c r="C980" s="24" t="s">
        <v>185</v>
      </c>
      <c r="D980" s="24" t="s">
        <v>7</v>
      </c>
      <c r="E980" s="24" t="s">
        <v>181</v>
      </c>
      <c r="F980" s="24" t="s">
        <v>18</v>
      </c>
      <c r="G980" s="24" t="s">
        <v>178</v>
      </c>
      <c r="H980" s="24" t="s">
        <v>178</v>
      </c>
      <c r="I980" s="24" t="s">
        <v>77</v>
      </c>
      <c r="J980" s="27">
        <v>422878.90949671343</v>
      </c>
    </row>
    <row r="981" spans="1:10" x14ac:dyDescent="0.25">
      <c r="A981" s="23">
        <v>42979</v>
      </c>
      <c r="B981" s="24" t="s">
        <v>103</v>
      </c>
      <c r="C981" s="24" t="s">
        <v>123</v>
      </c>
      <c r="D981" s="24" t="s">
        <v>10</v>
      </c>
      <c r="E981" s="24" t="s">
        <v>181</v>
      </c>
      <c r="F981" s="24" t="s">
        <v>18</v>
      </c>
      <c r="G981" s="24" t="s">
        <v>178</v>
      </c>
      <c r="H981" s="24" t="s">
        <v>178</v>
      </c>
      <c r="I981" s="24" t="s">
        <v>11</v>
      </c>
      <c r="J981" s="27">
        <v>84575.781899342692</v>
      </c>
    </row>
    <row r="982" spans="1:10" x14ac:dyDescent="0.25">
      <c r="A982" s="23">
        <v>42979</v>
      </c>
      <c r="B982" s="24" t="s">
        <v>103</v>
      </c>
      <c r="C982" s="24" t="s">
        <v>186</v>
      </c>
      <c r="D982" s="24" t="s">
        <v>8</v>
      </c>
      <c r="E982" s="24" t="s">
        <v>181</v>
      </c>
      <c r="F982" s="24" t="s">
        <v>18</v>
      </c>
      <c r="G982" s="24" t="s">
        <v>178</v>
      </c>
      <c r="H982" s="24" t="s">
        <v>178</v>
      </c>
      <c r="I982" s="24" t="s">
        <v>12</v>
      </c>
      <c r="J982" s="27">
        <v>338303.12759737077</v>
      </c>
    </row>
    <row r="983" spans="1:10" x14ac:dyDescent="0.25">
      <c r="A983" s="23">
        <v>42979</v>
      </c>
      <c r="B983" s="24" t="s">
        <v>104</v>
      </c>
      <c r="C983" s="24" t="s">
        <v>118</v>
      </c>
      <c r="D983" s="24" t="s">
        <v>0</v>
      </c>
      <c r="E983" s="24" t="s">
        <v>181</v>
      </c>
      <c r="F983" s="24" t="s">
        <v>25</v>
      </c>
      <c r="G983" s="24" t="s">
        <v>178</v>
      </c>
      <c r="H983" s="24" t="s">
        <v>178</v>
      </c>
      <c r="I983" s="24" t="s">
        <v>129</v>
      </c>
      <c r="J983" s="27">
        <v>34654295.000859186</v>
      </c>
    </row>
    <row r="984" spans="1:10" x14ac:dyDescent="0.25">
      <c r="A984" s="23">
        <v>42979</v>
      </c>
      <c r="B984" s="24" t="s">
        <v>104</v>
      </c>
      <c r="C984" s="24" t="s">
        <v>118</v>
      </c>
      <c r="D984" s="24" t="s">
        <v>0</v>
      </c>
      <c r="E984" s="24" t="s">
        <v>178</v>
      </c>
      <c r="F984" s="24" t="s">
        <v>19</v>
      </c>
      <c r="G984" s="24" t="s">
        <v>182</v>
      </c>
      <c r="H984" s="24" t="s">
        <v>178</v>
      </c>
      <c r="I984" s="24" t="s">
        <v>47</v>
      </c>
      <c r="J984" s="27">
        <v>34162357.059206612</v>
      </c>
    </row>
    <row r="985" spans="1:10" x14ac:dyDescent="0.25">
      <c r="A985" s="23">
        <v>42979</v>
      </c>
      <c r="B985" s="24" t="s">
        <v>104</v>
      </c>
      <c r="C985" s="24" t="s">
        <v>118</v>
      </c>
      <c r="D985" s="24" t="s">
        <v>0</v>
      </c>
      <c r="E985" s="24" t="s">
        <v>178</v>
      </c>
      <c r="F985" s="24" t="s">
        <v>19</v>
      </c>
      <c r="G985" s="24" t="s">
        <v>178</v>
      </c>
      <c r="H985" s="24" t="s">
        <v>21</v>
      </c>
      <c r="I985" s="24" t="s">
        <v>78</v>
      </c>
      <c r="J985" s="27">
        <v>14234315.441336088</v>
      </c>
    </row>
    <row r="986" spans="1:10" x14ac:dyDescent="0.25">
      <c r="A986" s="23">
        <v>42979</v>
      </c>
      <c r="B986" s="24" t="s">
        <v>104</v>
      </c>
      <c r="C986" s="24" t="s">
        <v>118</v>
      </c>
      <c r="D986" s="24" t="s">
        <v>0</v>
      </c>
      <c r="E986" s="24" t="s">
        <v>178</v>
      </c>
      <c r="F986" s="24" t="s">
        <v>19</v>
      </c>
      <c r="G986" s="24" t="s">
        <v>178</v>
      </c>
      <c r="H986" s="24" t="s">
        <v>22</v>
      </c>
      <c r="I986" s="24" t="s">
        <v>79</v>
      </c>
      <c r="J986" s="27">
        <v>13095570.206029201</v>
      </c>
    </row>
    <row r="987" spans="1:10" x14ac:dyDescent="0.25">
      <c r="A987" s="23">
        <v>42979</v>
      </c>
      <c r="B987" s="24" t="s">
        <v>104</v>
      </c>
      <c r="C987" s="24" t="s">
        <v>118</v>
      </c>
      <c r="D987" s="24" t="s">
        <v>0</v>
      </c>
      <c r="E987" s="24" t="s">
        <v>178</v>
      </c>
      <c r="F987" s="24" t="s">
        <v>19</v>
      </c>
      <c r="G987" s="24" t="s">
        <v>178</v>
      </c>
      <c r="H987" s="24" t="s">
        <v>20</v>
      </c>
      <c r="I987" s="24" t="s">
        <v>80</v>
      </c>
      <c r="J987" s="27">
        <v>6832471.4118413227</v>
      </c>
    </row>
    <row r="988" spans="1:10" x14ac:dyDescent="0.25">
      <c r="A988" s="23">
        <v>42979</v>
      </c>
      <c r="B988" s="24" t="s">
        <v>104</v>
      </c>
      <c r="C988" s="24" t="s">
        <v>118</v>
      </c>
      <c r="D988" s="24" t="s">
        <v>0</v>
      </c>
      <c r="E988" s="24" t="s">
        <v>178</v>
      </c>
      <c r="F988" s="24" t="s">
        <v>23</v>
      </c>
      <c r="G988" s="24" t="s">
        <v>182</v>
      </c>
      <c r="H988" s="24" t="s">
        <v>178</v>
      </c>
      <c r="I988" s="24" t="s">
        <v>48</v>
      </c>
      <c r="J988" s="27">
        <v>491937.94165257516</v>
      </c>
    </row>
    <row r="989" spans="1:10" x14ac:dyDescent="0.25">
      <c r="A989" s="23">
        <v>42979</v>
      </c>
      <c r="B989" s="24" t="s">
        <v>104</v>
      </c>
      <c r="C989" s="24" t="s">
        <v>118</v>
      </c>
      <c r="D989" s="24" t="s">
        <v>0</v>
      </c>
      <c r="E989" s="24" t="s">
        <v>178</v>
      </c>
      <c r="F989" s="24" t="s">
        <v>23</v>
      </c>
      <c r="G989" s="24" t="s">
        <v>178</v>
      </c>
      <c r="H989" s="24" t="s">
        <v>201</v>
      </c>
      <c r="I989" s="24" t="s">
        <v>81</v>
      </c>
      <c r="J989" s="27">
        <v>430445.69894600328</v>
      </c>
    </row>
    <row r="990" spans="1:10" x14ac:dyDescent="0.25">
      <c r="A990" s="23">
        <v>42979</v>
      </c>
      <c r="B990" s="24" t="s">
        <v>104</v>
      </c>
      <c r="C990" s="24" t="s">
        <v>118</v>
      </c>
      <c r="D990" s="24" t="s">
        <v>0</v>
      </c>
      <c r="E990" s="24" t="s">
        <v>178</v>
      </c>
      <c r="F990" s="24" t="s">
        <v>23</v>
      </c>
      <c r="G990" s="24" t="s">
        <v>178</v>
      </c>
      <c r="H990" s="24" t="s">
        <v>202</v>
      </c>
      <c r="I990" s="24" t="s">
        <v>82</v>
      </c>
      <c r="J990" s="27">
        <v>61492.242706571909</v>
      </c>
    </row>
    <row r="991" spans="1:10" x14ac:dyDescent="0.25">
      <c r="A991" s="23">
        <v>42979</v>
      </c>
      <c r="B991" s="24" t="s">
        <v>104</v>
      </c>
      <c r="C991" s="24" t="s">
        <v>119</v>
      </c>
      <c r="D991" s="24" t="s">
        <v>1</v>
      </c>
      <c r="E991" s="24" t="s">
        <v>181</v>
      </c>
      <c r="F991" s="24" t="s">
        <v>23</v>
      </c>
      <c r="G991" s="24" t="s">
        <v>178</v>
      </c>
      <c r="H991" s="24" t="s">
        <v>178</v>
      </c>
      <c r="I991" s="24" t="s">
        <v>49</v>
      </c>
      <c r="J991" s="27">
        <v>22863121.14413818</v>
      </c>
    </row>
    <row r="992" spans="1:10" x14ac:dyDescent="0.25">
      <c r="A992" s="23">
        <v>42979</v>
      </c>
      <c r="B992" s="24" t="s">
        <v>104</v>
      </c>
      <c r="C992" s="24" t="s">
        <v>119</v>
      </c>
      <c r="D992" s="24" t="s">
        <v>1</v>
      </c>
      <c r="E992" s="24" t="s">
        <v>178</v>
      </c>
      <c r="F992" s="24" t="s">
        <v>19</v>
      </c>
      <c r="G992" s="24" t="s">
        <v>182</v>
      </c>
      <c r="H992" s="24" t="s">
        <v>178</v>
      </c>
      <c r="I992" s="24" t="s">
        <v>50</v>
      </c>
      <c r="J992" s="27">
        <v>22598399.194665179</v>
      </c>
    </row>
    <row r="993" spans="1:10" x14ac:dyDescent="0.25">
      <c r="A993" s="23">
        <v>42979</v>
      </c>
      <c r="B993" s="24" t="s">
        <v>104</v>
      </c>
      <c r="C993" s="24" t="s">
        <v>119</v>
      </c>
      <c r="D993" s="24" t="s">
        <v>1</v>
      </c>
      <c r="E993" s="24" t="s">
        <v>178</v>
      </c>
      <c r="F993" s="24" t="s">
        <v>19</v>
      </c>
      <c r="G993" s="24" t="s">
        <v>178</v>
      </c>
      <c r="H993" s="24" t="s">
        <v>21</v>
      </c>
      <c r="I993" s="24" t="s">
        <v>83</v>
      </c>
      <c r="J993" s="27">
        <v>9714920.2887118813</v>
      </c>
    </row>
    <row r="994" spans="1:10" x14ac:dyDescent="0.25">
      <c r="A994" s="23">
        <v>42979</v>
      </c>
      <c r="B994" s="24" t="s">
        <v>104</v>
      </c>
      <c r="C994" s="24" t="s">
        <v>119</v>
      </c>
      <c r="D994" s="24" t="s">
        <v>1</v>
      </c>
      <c r="E994" s="24" t="s">
        <v>178</v>
      </c>
      <c r="F994" s="24" t="s">
        <v>19</v>
      </c>
      <c r="G994" s="24" t="s">
        <v>178</v>
      </c>
      <c r="H994" s="24" t="s">
        <v>22</v>
      </c>
      <c r="I994" s="24" t="s">
        <v>84</v>
      </c>
      <c r="J994" s="27">
        <v>8937726.6656149309</v>
      </c>
    </row>
    <row r="995" spans="1:10" x14ac:dyDescent="0.25">
      <c r="A995" s="23">
        <v>42979</v>
      </c>
      <c r="B995" s="24" t="s">
        <v>104</v>
      </c>
      <c r="C995" s="24" t="s">
        <v>119</v>
      </c>
      <c r="D995" s="24" t="s">
        <v>1</v>
      </c>
      <c r="E995" s="24" t="s">
        <v>178</v>
      </c>
      <c r="F995" s="24" t="s">
        <v>19</v>
      </c>
      <c r="G995" s="24" t="s">
        <v>178</v>
      </c>
      <c r="H995" s="24" t="s">
        <v>20</v>
      </c>
      <c r="I995" s="24" t="s">
        <v>85</v>
      </c>
      <c r="J995" s="27">
        <v>3945752.2403383646</v>
      </c>
    </row>
    <row r="996" spans="1:10" x14ac:dyDescent="0.25">
      <c r="A996" s="23">
        <v>42979</v>
      </c>
      <c r="B996" s="24" t="s">
        <v>104</v>
      </c>
      <c r="C996" s="24" t="s">
        <v>119</v>
      </c>
      <c r="D996" s="24" t="s">
        <v>1</v>
      </c>
      <c r="E996" s="24" t="s">
        <v>178</v>
      </c>
      <c r="F996" s="24" t="s">
        <v>23</v>
      </c>
      <c r="G996" s="24" t="s">
        <v>182</v>
      </c>
      <c r="H996" s="24" t="s">
        <v>178</v>
      </c>
      <c r="I996" s="24" t="s">
        <v>51</v>
      </c>
      <c r="J996" s="27">
        <v>264721.94947300164</v>
      </c>
    </row>
    <row r="997" spans="1:10" x14ac:dyDescent="0.25">
      <c r="A997" s="23">
        <v>42979</v>
      </c>
      <c r="B997" s="24" t="s">
        <v>104</v>
      </c>
      <c r="C997" s="24" t="s">
        <v>119</v>
      </c>
      <c r="D997" s="24" t="s">
        <v>1</v>
      </c>
      <c r="E997" s="24" t="s">
        <v>178</v>
      </c>
      <c r="F997" s="24" t="s">
        <v>23</v>
      </c>
      <c r="G997" s="24" t="s">
        <v>178</v>
      </c>
      <c r="H997" s="24" t="s">
        <v>201</v>
      </c>
      <c r="I997" s="24" t="s">
        <v>86</v>
      </c>
      <c r="J997" s="27">
        <v>215222.84947300164</v>
      </c>
    </row>
    <row r="998" spans="1:10" x14ac:dyDescent="0.25">
      <c r="A998" s="23">
        <v>42979</v>
      </c>
      <c r="B998" s="24" t="s">
        <v>104</v>
      </c>
      <c r="C998" s="24" t="s">
        <v>119</v>
      </c>
      <c r="D998" s="24" t="s">
        <v>1</v>
      </c>
      <c r="E998" s="24" t="s">
        <v>178</v>
      </c>
      <c r="F998" s="24" t="s">
        <v>23</v>
      </c>
      <c r="G998" s="24" t="s">
        <v>178</v>
      </c>
      <c r="H998" s="24" t="s">
        <v>202</v>
      </c>
      <c r="I998" s="24" t="s">
        <v>87</v>
      </c>
      <c r="J998" s="27">
        <v>49499.1</v>
      </c>
    </row>
    <row r="999" spans="1:10" x14ac:dyDescent="0.25">
      <c r="A999" s="23">
        <v>42979</v>
      </c>
      <c r="B999" s="24" t="s">
        <v>104</v>
      </c>
      <c r="C999" s="24" t="s">
        <v>183</v>
      </c>
      <c r="D999" s="24" t="s">
        <v>208</v>
      </c>
      <c r="E999" s="24" t="s">
        <v>181</v>
      </c>
      <c r="F999" s="24" t="s">
        <v>23</v>
      </c>
      <c r="G999" s="24" t="s">
        <v>178</v>
      </c>
      <c r="H999" s="24" t="s">
        <v>178</v>
      </c>
      <c r="I999" s="24" t="s">
        <v>52</v>
      </c>
      <c r="J999" s="27">
        <v>11791173.856721006</v>
      </c>
    </row>
    <row r="1000" spans="1:10" x14ac:dyDescent="0.25">
      <c r="A1000" s="23">
        <v>42979</v>
      </c>
      <c r="B1000" s="24" t="s">
        <v>104</v>
      </c>
      <c r="C1000" s="24" t="s">
        <v>183</v>
      </c>
      <c r="D1000" s="24" t="s">
        <v>208</v>
      </c>
      <c r="E1000" s="24" t="s">
        <v>178</v>
      </c>
      <c r="F1000" s="24" t="s">
        <v>19</v>
      </c>
      <c r="G1000" s="24" t="s">
        <v>182</v>
      </c>
      <c r="H1000" s="24" t="s">
        <v>178</v>
      </c>
      <c r="I1000" s="24" t="s">
        <v>53</v>
      </c>
      <c r="J1000" s="27">
        <v>11563957.864541434</v>
      </c>
    </row>
    <row r="1001" spans="1:10" x14ac:dyDescent="0.25">
      <c r="A1001" s="23">
        <v>42979</v>
      </c>
      <c r="B1001" s="24" t="s">
        <v>104</v>
      </c>
      <c r="C1001" s="24" t="s">
        <v>183</v>
      </c>
      <c r="D1001" s="24" t="s">
        <v>208</v>
      </c>
      <c r="E1001" s="24" t="s">
        <v>178</v>
      </c>
      <c r="F1001" s="24" t="s">
        <v>19</v>
      </c>
      <c r="G1001" s="24" t="s">
        <v>178</v>
      </c>
      <c r="H1001" s="24" t="s">
        <v>21</v>
      </c>
      <c r="I1001" s="24" t="s">
        <v>88</v>
      </c>
      <c r="J1001" s="27">
        <v>4519395.1526242066</v>
      </c>
    </row>
    <row r="1002" spans="1:10" x14ac:dyDescent="0.25">
      <c r="A1002" s="23">
        <v>42979</v>
      </c>
      <c r="B1002" s="24" t="s">
        <v>104</v>
      </c>
      <c r="C1002" s="24" t="s">
        <v>183</v>
      </c>
      <c r="D1002" s="24" t="s">
        <v>208</v>
      </c>
      <c r="E1002" s="24" t="s">
        <v>178</v>
      </c>
      <c r="F1002" s="24" t="s">
        <v>19</v>
      </c>
      <c r="G1002" s="24" t="s">
        <v>178</v>
      </c>
      <c r="H1002" s="24" t="s">
        <v>22</v>
      </c>
      <c r="I1002" s="24" t="s">
        <v>89</v>
      </c>
      <c r="J1002" s="27">
        <v>4157843.54041427</v>
      </c>
    </row>
    <row r="1003" spans="1:10" x14ac:dyDescent="0.25">
      <c r="A1003" s="23">
        <v>42979</v>
      </c>
      <c r="B1003" s="24" t="s">
        <v>104</v>
      </c>
      <c r="C1003" s="24" t="s">
        <v>183</v>
      </c>
      <c r="D1003" s="24" t="s">
        <v>208</v>
      </c>
      <c r="E1003" s="24" t="s">
        <v>178</v>
      </c>
      <c r="F1003" s="24" t="s">
        <v>19</v>
      </c>
      <c r="G1003" s="24" t="s">
        <v>178</v>
      </c>
      <c r="H1003" s="24" t="s">
        <v>20</v>
      </c>
      <c r="I1003" s="24" t="s">
        <v>90</v>
      </c>
      <c r="J1003" s="27">
        <v>2886719.1715029581</v>
      </c>
    </row>
    <row r="1004" spans="1:10" x14ac:dyDescent="0.25">
      <c r="A1004" s="23">
        <v>42979</v>
      </c>
      <c r="B1004" s="24" t="s">
        <v>104</v>
      </c>
      <c r="C1004" s="24" t="s">
        <v>183</v>
      </c>
      <c r="D1004" s="24" t="s">
        <v>208</v>
      </c>
      <c r="E1004" s="24" t="s">
        <v>178</v>
      </c>
      <c r="F1004" s="24" t="s">
        <v>23</v>
      </c>
      <c r="G1004" s="24" t="s">
        <v>182</v>
      </c>
      <c r="H1004" s="24" t="s">
        <v>178</v>
      </c>
      <c r="I1004" s="24" t="s">
        <v>54</v>
      </c>
      <c r="J1004" s="27">
        <v>227215.99217957351</v>
      </c>
    </row>
    <row r="1005" spans="1:10" x14ac:dyDescent="0.25">
      <c r="A1005" s="23">
        <v>42979</v>
      </c>
      <c r="B1005" s="24" t="s">
        <v>104</v>
      </c>
      <c r="C1005" s="24" t="s">
        <v>183</v>
      </c>
      <c r="D1005" s="24" t="s">
        <v>208</v>
      </c>
      <c r="E1005" s="24" t="s">
        <v>178</v>
      </c>
      <c r="F1005" s="24" t="s">
        <v>23</v>
      </c>
      <c r="G1005" s="24" t="s">
        <v>178</v>
      </c>
      <c r="H1005" s="24" t="s">
        <v>201</v>
      </c>
      <c r="I1005" s="24" t="s">
        <v>92</v>
      </c>
      <c r="J1005" s="27">
        <v>215222.84947300164</v>
      </c>
    </row>
    <row r="1006" spans="1:10" x14ac:dyDescent="0.25">
      <c r="A1006" s="23">
        <v>42979</v>
      </c>
      <c r="B1006" s="24" t="s">
        <v>104</v>
      </c>
      <c r="C1006" s="24" t="s">
        <v>183</v>
      </c>
      <c r="D1006" s="24" t="s">
        <v>208</v>
      </c>
      <c r="E1006" s="24" t="s">
        <v>178</v>
      </c>
      <c r="F1006" s="24" t="s">
        <v>23</v>
      </c>
      <c r="G1006" s="24" t="s">
        <v>178</v>
      </c>
      <c r="H1006" s="24" t="s">
        <v>202</v>
      </c>
      <c r="I1006" s="24" t="s">
        <v>91</v>
      </c>
      <c r="J1006" s="27">
        <v>11993.142706571911</v>
      </c>
    </row>
    <row r="1007" spans="1:10" x14ac:dyDescent="0.25">
      <c r="A1007" s="23">
        <v>42979</v>
      </c>
      <c r="B1007" s="24" t="s">
        <v>104</v>
      </c>
      <c r="C1007" s="24" t="s">
        <v>120</v>
      </c>
      <c r="D1007" s="24" t="s">
        <v>14</v>
      </c>
      <c r="E1007" s="24" t="s">
        <v>181</v>
      </c>
      <c r="F1007" s="24" t="s">
        <v>23</v>
      </c>
      <c r="G1007" s="24" t="s">
        <v>178</v>
      </c>
      <c r="H1007" s="24" t="s">
        <v>178</v>
      </c>
      <c r="I1007" s="24" t="s">
        <v>55</v>
      </c>
      <c r="J1007" s="27">
        <v>724805</v>
      </c>
    </row>
    <row r="1008" spans="1:10" x14ac:dyDescent="0.25">
      <c r="A1008" s="23">
        <v>42979</v>
      </c>
      <c r="B1008" s="24" t="s">
        <v>104</v>
      </c>
      <c r="C1008" s="24" t="s">
        <v>120</v>
      </c>
      <c r="D1008" s="24" t="s">
        <v>14</v>
      </c>
      <c r="E1008" s="24" t="s">
        <v>178</v>
      </c>
      <c r="F1008" s="24" t="s">
        <v>203</v>
      </c>
      <c r="G1008" s="24" t="s">
        <v>182</v>
      </c>
      <c r="H1008" s="24" t="s">
        <v>178</v>
      </c>
      <c r="I1008" s="24" t="s">
        <v>56</v>
      </c>
      <c r="J1008" s="27">
        <v>160000</v>
      </c>
    </row>
    <row r="1009" spans="1:10" x14ac:dyDescent="0.25">
      <c r="A1009" s="23">
        <v>42979</v>
      </c>
      <c r="B1009" s="24" t="s">
        <v>104</v>
      </c>
      <c r="C1009" s="24" t="s">
        <v>120</v>
      </c>
      <c r="D1009" s="24" t="s">
        <v>14</v>
      </c>
      <c r="E1009" s="24" t="s">
        <v>178</v>
      </c>
      <c r="F1009" s="24" t="s">
        <v>32</v>
      </c>
      <c r="G1009" s="24" t="s">
        <v>182</v>
      </c>
      <c r="H1009" s="24" t="s">
        <v>178</v>
      </c>
      <c r="I1009" s="24" t="s">
        <v>57</v>
      </c>
      <c r="J1009" s="27">
        <v>400400</v>
      </c>
    </row>
    <row r="1010" spans="1:10" x14ac:dyDescent="0.25">
      <c r="A1010" s="23">
        <v>42979</v>
      </c>
      <c r="B1010" s="24" t="s">
        <v>104</v>
      </c>
      <c r="C1010" s="24" t="s">
        <v>120</v>
      </c>
      <c r="D1010" s="24" t="s">
        <v>14</v>
      </c>
      <c r="E1010" s="24" t="s">
        <v>178</v>
      </c>
      <c r="F1010" s="24" t="s">
        <v>32</v>
      </c>
      <c r="G1010" s="24" t="s">
        <v>178</v>
      </c>
      <c r="H1010" s="24" t="s">
        <v>37</v>
      </c>
      <c r="I1010" s="24" t="s">
        <v>93</v>
      </c>
      <c r="J1010" s="27">
        <v>280000</v>
      </c>
    </row>
    <row r="1011" spans="1:10" x14ac:dyDescent="0.25">
      <c r="A1011" s="23">
        <v>42979</v>
      </c>
      <c r="B1011" s="24" t="s">
        <v>104</v>
      </c>
      <c r="C1011" s="24" t="s">
        <v>120</v>
      </c>
      <c r="D1011" s="24" t="s">
        <v>14</v>
      </c>
      <c r="E1011" s="24" t="s">
        <v>178</v>
      </c>
      <c r="F1011" s="24" t="s">
        <v>32</v>
      </c>
      <c r="G1011" s="24" t="s">
        <v>178</v>
      </c>
      <c r="H1011" s="24" t="s">
        <v>38</v>
      </c>
      <c r="I1011" s="24" t="s">
        <v>94</v>
      </c>
      <c r="J1011" s="27">
        <v>28000</v>
      </c>
    </row>
    <row r="1012" spans="1:10" x14ac:dyDescent="0.25">
      <c r="A1012" s="23">
        <v>42979</v>
      </c>
      <c r="B1012" s="24" t="s">
        <v>104</v>
      </c>
      <c r="C1012" s="24" t="s">
        <v>120</v>
      </c>
      <c r="D1012" s="24" t="s">
        <v>14</v>
      </c>
      <c r="E1012" s="24" t="s">
        <v>178</v>
      </c>
      <c r="F1012" s="24" t="s">
        <v>32</v>
      </c>
      <c r="G1012" s="24" t="s">
        <v>178</v>
      </c>
      <c r="H1012" s="24" t="s">
        <v>39</v>
      </c>
      <c r="I1012" s="24" t="s">
        <v>94</v>
      </c>
      <c r="J1012" s="27">
        <v>92400</v>
      </c>
    </row>
    <row r="1013" spans="1:10" x14ac:dyDescent="0.25">
      <c r="A1013" s="23">
        <v>42979</v>
      </c>
      <c r="B1013" s="24" t="s">
        <v>104</v>
      </c>
      <c r="C1013" s="24" t="s">
        <v>120</v>
      </c>
      <c r="D1013" s="24" t="s">
        <v>14</v>
      </c>
      <c r="E1013" s="24" t="s">
        <v>178</v>
      </c>
      <c r="F1013" s="24" t="s">
        <v>15</v>
      </c>
      <c r="G1013" s="24" t="s">
        <v>182</v>
      </c>
      <c r="H1013" s="24" t="s">
        <v>178</v>
      </c>
      <c r="I1013" s="24" t="s">
        <v>58</v>
      </c>
      <c r="J1013" s="27">
        <v>96259</v>
      </c>
    </row>
    <row r="1014" spans="1:10" x14ac:dyDescent="0.25">
      <c r="A1014" s="23">
        <v>42979</v>
      </c>
      <c r="B1014" s="24" t="s">
        <v>104</v>
      </c>
      <c r="C1014" s="24" t="s">
        <v>120</v>
      </c>
      <c r="D1014" s="24" t="s">
        <v>14</v>
      </c>
      <c r="E1014" s="24" t="s">
        <v>178</v>
      </c>
      <c r="F1014" s="24" t="s">
        <v>15</v>
      </c>
      <c r="G1014" s="24" t="s">
        <v>178</v>
      </c>
      <c r="H1014" s="24" t="s">
        <v>40</v>
      </c>
      <c r="I1014" s="24" t="s">
        <v>95</v>
      </c>
      <c r="J1014" s="27">
        <v>46213</v>
      </c>
    </row>
    <row r="1015" spans="1:10" x14ac:dyDescent="0.25">
      <c r="A1015" s="23">
        <v>42979</v>
      </c>
      <c r="B1015" s="24" t="s">
        <v>104</v>
      </c>
      <c r="C1015" s="24" t="s">
        <v>120</v>
      </c>
      <c r="D1015" s="24" t="s">
        <v>14</v>
      </c>
      <c r="E1015" s="24" t="s">
        <v>178</v>
      </c>
      <c r="F1015" s="24" t="s">
        <v>15</v>
      </c>
      <c r="G1015" s="24" t="s">
        <v>178</v>
      </c>
      <c r="H1015" s="24" t="s">
        <v>41</v>
      </c>
      <c r="I1015" s="24" t="s">
        <v>96</v>
      </c>
      <c r="J1015" s="27">
        <v>35174</v>
      </c>
    </row>
    <row r="1016" spans="1:10" x14ac:dyDescent="0.25">
      <c r="A1016" s="23">
        <v>42979</v>
      </c>
      <c r="B1016" s="24" t="s">
        <v>104</v>
      </c>
      <c r="C1016" s="24" t="s">
        <v>120</v>
      </c>
      <c r="D1016" s="24" t="s">
        <v>14</v>
      </c>
      <c r="E1016" s="24" t="s">
        <v>178</v>
      </c>
      <c r="F1016" s="24" t="s">
        <v>15</v>
      </c>
      <c r="G1016" s="24" t="s">
        <v>178</v>
      </c>
      <c r="H1016" s="24" t="s">
        <v>42</v>
      </c>
      <c r="I1016" s="24" t="s">
        <v>97</v>
      </c>
      <c r="J1016" s="27">
        <v>14872</v>
      </c>
    </row>
    <row r="1017" spans="1:10" x14ac:dyDescent="0.25">
      <c r="A1017" s="23">
        <v>42979</v>
      </c>
      <c r="B1017" s="24" t="s">
        <v>104</v>
      </c>
      <c r="C1017" s="24" t="s">
        <v>120</v>
      </c>
      <c r="D1017" s="24" t="s">
        <v>14</v>
      </c>
      <c r="E1017" s="24" t="s">
        <v>178</v>
      </c>
      <c r="F1017" s="24" t="s">
        <v>29</v>
      </c>
      <c r="G1017" s="24" t="s">
        <v>182</v>
      </c>
      <c r="H1017" s="24" t="s">
        <v>178</v>
      </c>
      <c r="I1017" s="24" t="s">
        <v>59</v>
      </c>
      <c r="J1017" s="27">
        <v>22718</v>
      </c>
    </row>
    <row r="1018" spans="1:10" x14ac:dyDescent="0.25">
      <c r="A1018" s="23">
        <v>42979</v>
      </c>
      <c r="B1018" s="24" t="s">
        <v>104</v>
      </c>
      <c r="C1018" s="24" t="s">
        <v>120</v>
      </c>
      <c r="D1018" s="24" t="s">
        <v>14</v>
      </c>
      <c r="E1018" s="24" t="s">
        <v>178</v>
      </c>
      <c r="F1018" s="24" t="s">
        <v>36</v>
      </c>
      <c r="G1018" s="24" t="s">
        <v>182</v>
      </c>
      <c r="H1018" s="24" t="s">
        <v>178</v>
      </c>
      <c r="I1018" s="24" t="s">
        <v>60</v>
      </c>
      <c r="J1018" s="27">
        <v>45428</v>
      </c>
    </row>
    <row r="1019" spans="1:10" x14ac:dyDescent="0.25">
      <c r="A1019" s="23">
        <v>42979</v>
      </c>
      <c r="B1019" s="24" t="s">
        <v>104</v>
      </c>
      <c r="C1019" s="24" t="s">
        <v>120</v>
      </c>
      <c r="D1019" s="24" t="s">
        <v>2</v>
      </c>
      <c r="E1019" s="24" t="s">
        <v>181</v>
      </c>
      <c r="F1019" s="24" t="s">
        <v>36</v>
      </c>
      <c r="G1019" s="24" t="s">
        <v>178</v>
      </c>
      <c r="H1019" s="24" t="s">
        <v>178</v>
      </c>
      <c r="I1019" s="24" t="s">
        <v>61</v>
      </c>
      <c r="J1019" s="27">
        <v>10117625.000171836</v>
      </c>
    </row>
    <row r="1020" spans="1:10" x14ac:dyDescent="0.25">
      <c r="A1020" s="23">
        <v>42979</v>
      </c>
      <c r="B1020" s="24" t="s">
        <v>104</v>
      </c>
      <c r="C1020" s="24" t="s">
        <v>120</v>
      </c>
      <c r="D1020" s="24" t="s">
        <v>2</v>
      </c>
      <c r="E1020" s="24" t="s">
        <v>178</v>
      </c>
      <c r="F1020" s="24" t="s">
        <v>16</v>
      </c>
      <c r="G1020" s="24" t="s">
        <v>182</v>
      </c>
      <c r="H1020" s="24" t="s">
        <v>178</v>
      </c>
      <c r="I1020" s="24" t="s">
        <v>62</v>
      </c>
      <c r="J1020" s="27">
        <v>1250000</v>
      </c>
    </row>
    <row r="1021" spans="1:10" x14ac:dyDescent="0.25">
      <c r="A1021" s="23">
        <v>42979</v>
      </c>
      <c r="B1021" s="24" t="s">
        <v>104</v>
      </c>
      <c r="C1021" s="24" t="s">
        <v>120</v>
      </c>
      <c r="D1021" s="24" t="s">
        <v>2</v>
      </c>
      <c r="E1021" s="24" t="s">
        <v>178</v>
      </c>
      <c r="F1021" s="24" t="s">
        <v>31</v>
      </c>
      <c r="G1021" s="24" t="s">
        <v>182</v>
      </c>
      <c r="H1021" s="24" t="s">
        <v>178</v>
      </c>
      <c r="I1021" s="24" t="s">
        <v>63</v>
      </c>
      <c r="J1021" s="27">
        <v>1261260</v>
      </c>
    </row>
    <row r="1022" spans="1:10" x14ac:dyDescent="0.25">
      <c r="A1022" s="23">
        <v>42979</v>
      </c>
      <c r="B1022" s="24" t="s">
        <v>104</v>
      </c>
      <c r="C1022" s="24" t="s">
        <v>120</v>
      </c>
      <c r="D1022" s="24" t="s">
        <v>2</v>
      </c>
      <c r="E1022" s="24" t="s">
        <v>178</v>
      </c>
      <c r="F1022" s="24" t="s">
        <v>31</v>
      </c>
      <c r="G1022" s="24" t="s">
        <v>178</v>
      </c>
      <c r="H1022" s="24" t="s">
        <v>37</v>
      </c>
      <c r="I1022" s="24" t="s">
        <v>98</v>
      </c>
      <c r="J1022" s="27">
        <v>577500</v>
      </c>
    </row>
    <row r="1023" spans="1:10" x14ac:dyDescent="0.25">
      <c r="A1023" s="23">
        <v>42979</v>
      </c>
      <c r="B1023" s="24" t="s">
        <v>104</v>
      </c>
      <c r="C1023" s="24" t="s">
        <v>120</v>
      </c>
      <c r="D1023" s="24" t="s">
        <v>2</v>
      </c>
      <c r="E1023" s="24" t="s">
        <v>178</v>
      </c>
      <c r="F1023" s="24" t="s">
        <v>31</v>
      </c>
      <c r="G1023" s="24" t="s">
        <v>178</v>
      </c>
      <c r="H1023" s="24" t="s">
        <v>38</v>
      </c>
      <c r="I1023" s="24" t="s">
        <v>99</v>
      </c>
      <c r="J1023" s="27">
        <v>392700</v>
      </c>
    </row>
    <row r="1024" spans="1:10" x14ac:dyDescent="0.25">
      <c r="A1024" s="23">
        <v>42979</v>
      </c>
      <c r="B1024" s="24" t="s">
        <v>104</v>
      </c>
      <c r="C1024" s="24" t="s">
        <v>120</v>
      </c>
      <c r="D1024" s="24" t="s">
        <v>2</v>
      </c>
      <c r="E1024" s="24" t="s">
        <v>178</v>
      </c>
      <c r="F1024" s="24" t="s">
        <v>31</v>
      </c>
      <c r="G1024" s="24" t="s">
        <v>178</v>
      </c>
      <c r="H1024" s="24" t="s">
        <v>39</v>
      </c>
      <c r="I1024" s="24" t="s">
        <v>100</v>
      </c>
      <c r="J1024" s="27">
        <v>291060</v>
      </c>
    </row>
    <row r="1025" spans="1:10" x14ac:dyDescent="0.25">
      <c r="A1025" s="23">
        <v>42979</v>
      </c>
      <c r="B1025" s="24" t="s">
        <v>104</v>
      </c>
      <c r="C1025" s="24" t="s">
        <v>120</v>
      </c>
      <c r="D1025" s="24" t="s">
        <v>2</v>
      </c>
      <c r="E1025" s="24" t="s">
        <v>178</v>
      </c>
      <c r="F1025" s="24" t="s">
        <v>28</v>
      </c>
      <c r="G1025" s="24" t="s">
        <v>182</v>
      </c>
      <c r="H1025" s="24" t="s">
        <v>178</v>
      </c>
      <c r="I1025" s="24" t="s">
        <v>64</v>
      </c>
      <c r="J1025" s="27">
        <v>6584316.0501632448</v>
      </c>
    </row>
    <row r="1026" spans="1:10" x14ac:dyDescent="0.25">
      <c r="A1026" s="23">
        <v>42979</v>
      </c>
      <c r="B1026" s="24" t="s">
        <v>104</v>
      </c>
      <c r="C1026" s="24" t="s">
        <v>120</v>
      </c>
      <c r="D1026" s="24" t="s">
        <v>2</v>
      </c>
      <c r="E1026" s="24" t="s">
        <v>178</v>
      </c>
      <c r="F1026" s="24" t="s">
        <v>28</v>
      </c>
      <c r="G1026" s="24" t="s">
        <v>178</v>
      </c>
      <c r="H1026" s="24" t="s">
        <v>43</v>
      </c>
      <c r="I1026" s="24" t="s">
        <v>101</v>
      </c>
      <c r="J1026" s="27">
        <v>4158515.400103102</v>
      </c>
    </row>
    <row r="1027" spans="1:10" x14ac:dyDescent="0.25">
      <c r="A1027" s="23">
        <v>42979</v>
      </c>
      <c r="B1027" s="24" t="s">
        <v>104</v>
      </c>
      <c r="C1027" s="24" t="s">
        <v>120</v>
      </c>
      <c r="D1027" s="24" t="s">
        <v>2</v>
      </c>
      <c r="E1027" s="24" t="s">
        <v>178</v>
      </c>
      <c r="F1027" s="24" t="s">
        <v>28</v>
      </c>
      <c r="G1027" s="24" t="s">
        <v>178</v>
      </c>
      <c r="H1027" s="24" t="s">
        <v>44</v>
      </c>
      <c r="I1027" s="24" t="s">
        <v>102</v>
      </c>
      <c r="J1027" s="27">
        <v>2425800.6500601433</v>
      </c>
    </row>
    <row r="1028" spans="1:10" x14ac:dyDescent="0.25">
      <c r="A1028" s="23">
        <v>42979</v>
      </c>
      <c r="B1028" s="24" t="s">
        <v>104</v>
      </c>
      <c r="C1028" s="24" t="s">
        <v>120</v>
      </c>
      <c r="D1028" s="24" t="s">
        <v>2</v>
      </c>
      <c r="E1028" s="24" t="s">
        <v>178</v>
      </c>
      <c r="F1028" s="24" t="s">
        <v>35</v>
      </c>
      <c r="G1028" s="24" t="s">
        <v>182</v>
      </c>
      <c r="H1028" s="24" t="s">
        <v>178</v>
      </c>
      <c r="I1028" s="24" t="s">
        <v>65</v>
      </c>
      <c r="J1028" s="27">
        <v>270000</v>
      </c>
    </row>
    <row r="1029" spans="1:10" x14ac:dyDescent="0.25">
      <c r="A1029" s="23">
        <v>42979</v>
      </c>
      <c r="B1029" s="24" t="s">
        <v>104</v>
      </c>
      <c r="C1029" s="24" t="s">
        <v>120</v>
      </c>
      <c r="D1029" s="24" t="s">
        <v>2</v>
      </c>
      <c r="E1029" s="24" t="s">
        <v>178</v>
      </c>
      <c r="F1029" s="24" t="s">
        <v>45</v>
      </c>
      <c r="G1029" s="24" t="s">
        <v>182</v>
      </c>
      <c r="H1029" s="24" t="s">
        <v>178</v>
      </c>
      <c r="I1029" s="24" t="s">
        <v>66</v>
      </c>
      <c r="J1029" s="27">
        <v>250000</v>
      </c>
    </row>
    <row r="1030" spans="1:10" x14ac:dyDescent="0.25">
      <c r="A1030" s="23">
        <v>42979</v>
      </c>
      <c r="B1030" s="24" t="s">
        <v>104</v>
      </c>
      <c r="C1030" s="24" t="s">
        <v>120</v>
      </c>
      <c r="D1030" s="24" t="s">
        <v>2</v>
      </c>
      <c r="E1030" s="24" t="s">
        <v>178</v>
      </c>
      <c r="F1030" s="24" t="s">
        <v>30</v>
      </c>
      <c r="G1030" s="24" t="s">
        <v>182</v>
      </c>
      <c r="H1030" s="24" t="s">
        <v>178</v>
      </c>
      <c r="I1030" s="24" t="s">
        <v>67</v>
      </c>
      <c r="J1030" s="27">
        <v>180000</v>
      </c>
    </row>
    <row r="1031" spans="1:10" x14ac:dyDescent="0.25">
      <c r="A1031" s="23">
        <v>42979</v>
      </c>
      <c r="B1031" s="24" t="s">
        <v>104</v>
      </c>
      <c r="C1031" s="24" t="s">
        <v>120</v>
      </c>
      <c r="D1031" s="24" t="s">
        <v>2</v>
      </c>
      <c r="E1031" s="24" t="s">
        <v>178</v>
      </c>
      <c r="F1031" s="24" t="s">
        <v>34</v>
      </c>
      <c r="G1031" s="24" t="s">
        <v>182</v>
      </c>
      <c r="H1031" s="24" t="s">
        <v>178</v>
      </c>
      <c r="I1031" s="24" t="s">
        <v>68</v>
      </c>
      <c r="J1031" s="27">
        <v>246542.95000859199</v>
      </c>
    </row>
    <row r="1032" spans="1:10" x14ac:dyDescent="0.25">
      <c r="A1032" s="23">
        <v>42979</v>
      </c>
      <c r="B1032" s="24" t="s">
        <v>104</v>
      </c>
      <c r="C1032" s="24" t="s">
        <v>120</v>
      </c>
      <c r="D1032" s="24" t="s">
        <v>2</v>
      </c>
      <c r="E1032" s="24" t="s">
        <v>178</v>
      </c>
      <c r="F1032" s="24" t="s">
        <v>33</v>
      </c>
      <c r="G1032" s="24" t="s">
        <v>182</v>
      </c>
      <c r="H1032" s="24" t="s">
        <v>178</v>
      </c>
      <c r="I1032" s="24" t="s">
        <v>69</v>
      </c>
      <c r="J1032" s="27">
        <v>75506</v>
      </c>
    </row>
    <row r="1033" spans="1:10" x14ac:dyDescent="0.25">
      <c r="A1033" s="23">
        <v>42979</v>
      </c>
      <c r="B1033" s="24" t="s">
        <v>104</v>
      </c>
      <c r="C1033" s="24" t="s">
        <v>184</v>
      </c>
      <c r="D1033" s="24" t="s">
        <v>17</v>
      </c>
      <c r="E1033" s="24" t="s">
        <v>181</v>
      </c>
      <c r="F1033" s="24" t="s">
        <v>33</v>
      </c>
      <c r="G1033" s="24" t="s">
        <v>178</v>
      </c>
      <c r="H1033" s="24" t="s">
        <v>178</v>
      </c>
      <c r="I1033" s="24" t="s">
        <v>70</v>
      </c>
      <c r="J1033" s="27">
        <v>948743.85654916987</v>
      </c>
    </row>
    <row r="1034" spans="1:10" x14ac:dyDescent="0.25">
      <c r="A1034" s="23">
        <v>42979</v>
      </c>
      <c r="B1034" s="24" t="s">
        <v>104</v>
      </c>
      <c r="C1034" s="24" t="s">
        <v>121</v>
      </c>
      <c r="D1034" s="24" t="s">
        <v>5</v>
      </c>
      <c r="E1034" s="24" t="s">
        <v>181</v>
      </c>
      <c r="F1034" s="24" t="s">
        <v>33</v>
      </c>
      <c r="G1034" s="24" t="s">
        <v>178</v>
      </c>
      <c r="H1034" s="24" t="s">
        <v>178</v>
      </c>
      <c r="I1034" s="24" t="s">
        <v>71</v>
      </c>
      <c r="J1034" s="27">
        <v>3843</v>
      </c>
    </row>
    <row r="1035" spans="1:10" x14ac:dyDescent="0.25">
      <c r="A1035" s="23">
        <v>42979</v>
      </c>
      <c r="B1035" s="24" t="s">
        <v>104</v>
      </c>
      <c r="C1035" s="24" t="s">
        <v>121</v>
      </c>
      <c r="D1035" s="24" t="s">
        <v>5</v>
      </c>
      <c r="E1035" s="24" t="s">
        <v>178</v>
      </c>
      <c r="F1035" s="24" t="s">
        <v>3</v>
      </c>
      <c r="G1035" s="24" t="s">
        <v>182</v>
      </c>
      <c r="H1035" s="24" t="s">
        <v>178</v>
      </c>
      <c r="I1035" s="24" t="s">
        <v>72</v>
      </c>
      <c r="J1035" s="27">
        <v>3843</v>
      </c>
    </row>
    <row r="1036" spans="1:10" x14ac:dyDescent="0.25">
      <c r="A1036" s="23">
        <v>42979</v>
      </c>
      <c r="B1036" s="24" t="s">
        <v>104</v>
      </c>
      <c r="C1036" s="24" t="s">
        <v>122</v>
      </c>
      <c r="D1036" s="24" t="s">
        <v>6</v>
      </c>
      <c r="E1036" s="24" t="s">
        <v>181</v>
      </c>
      <c r="F1036" s="24" t="s">
        <v>27</v>
      </c>
      <c r="G1036" s="24" t="s">
        <v>178</v>
      </c>
      <c r="H1036" s="24" t="s">
        <v>178</v>
      </c>
      <c r="I1036" s="24" t="s">
        <v>74</v>
      </c>
      <c r="J1036" s="27">
        <v>1885039</v>
      </c>
    </row>
    <row r="1037" spans="1:10" x14ac:dyDescent="0.25">
      <c r="A1037" s="23">
        <v>42979</v>
      </c>
      <c r="B1037" s="24" t="s">
        <v>104</v>
      </c>
      <c r="C1037" s="24" t="s">
        <v>122</v>
      </c>
      <c r="D1037" s="24" t="s">
        <v>6</v>
      </c>
      <c r="E1037" s="24" t="s">
        <v>178</v>
      </c>
      <c r="F1037" s="24" t="s">
        <v>4</v>
      </c>
      <c r="G1037" s="24" t="s">
        <v>182</v>
      </c>
      <c r="H1037" s="24" t="s">
        <v>178</v>
      </c>
      <c r="I1037" s="24" t="s">
        <v>75</v>
      </c>
      <c r="J1037" s="27">
        <v>1885039</v>
      </c>
    </row>
    <row r="1038" spans="1:10" x14ac:dyDescent="0.25">
      <c r="A1038" s="23">
        <v>42979</v>
      </c>
      <c r="B1038" s="24" t="s">
        <v>104</v>
      </c>
      <c r="C1038" s="24" t="s">
        <v>185</v>
      </c>
      <c r="D1038" s="24" t="s">
        <v>7</v>
      </c>
      <c r="E1038" s="24" t="s">
        <v>181</v>
      </c>
      <c r="F1038" s="24" t="s">
        <v>18</v>
      </c>
      <c r="G1038" s="24" t="s">
        <v>178</v>
      </c>
      <c r="H1038" s="24" t="s">
        <v>178</v>
      </c>
      <c r="I1038" s="24" t="s">
        <v>77</v>
      </c>
      <c r="J1038" s="27">
        <v>-932452.14345083013</v>
      </c>
    </row>
    <row r="1039" spans="1:10" x14ac:dyDescent="0.25">
      <c r="A1039" s="23">
        <v>42979</v>
      </c>
      <c r="B1039" s="24" t="s">
        <v>104</v>
      </c>
      <c r="C1039" s="24" t="s">
        <v>123</v>
      </c>
      <c r="D1039" s="24" t="s">
        <v>10</v>
      </c>
      <c r="E1039" s="24" t="s">
        <v>181</v>
      </c>
      <c r="F1039" s="24" t="s">
        <v>18</v>
      </c>
      <c r="G1039" s="24" t="s">
        <v>178</v>
      </c>
      <c r="H1039" s="24" t="s">
        <v>178</v>
      </c>
      <c r="I1039" s="24" t="s">
        <v>11</v>
      </c>
      <c r="J1039" s="27">
        <v>0</v>
      </c>
    </row>
    <row r="1040" spans="1:10" x14ac:dyDescent="0.25">
      <c r="A1040" s="23">
        <v>42979</v>
      </c>
      <c r="B1040" s="24" t="s">
        <v>104</v>
      </c>
      <c r="C1040" s="24" t="s">
        <v>186</v>
      </c>
      <c r="D1040" s="24" t="s">
        <v>8</v>
      </c>
      <c r="E1040" s="24" t="s">
        <v>181</v>
      </c>
      <c r="F1040" s="24" t="s">
        <v>18</v>
      </c>
      <c r="G1040" s="24" t="s">
        <v>178</v>
      </c>
      <c r="H1040" s="24" t="s">
        <v>178</v>
      </c>
      <c r="I1040" s="24" t="s">
        <v>12</v>
      </c>
      <c r="J1040" s="27">
        <v>-932452.14345083013</v>
      </c>
    </row>
    <row r="1041" spans="1:10" x14ac:dyDescent="0.25">
      <c r="A1041" s="23">
        <v>43009</v>
      </c>
      <c r="B1041" s="24" t="s">
        <v>103</v>
      </c>
      <c r="C1041" s="24" t="s">
        <v>118</v>
      </c>
      <c r="D1041" s="24" t="s">
        <v>0</v>
      </c>
      <c r="E1041" s="24" t="s">
        <v>181</v>
      </c>
      <c r="F1041" s="24" t="s">
        <v>25</v>
      </c>
      <c r="G1041" s="24" t="s">
        <v>178</v>
      </c>
      <c r="H1041" s="24" t="s">
        <v>178</v>
      </c>
      <c r="I1041" s="24" t="s">
        <v>129</v>
      </c>
      <c r="J1041" s="27">
        <v>48961487.006683826</v>
      </c>
    </row>
    <row r="1042" spans="1:10" x14ac:dyDescent="0.25">
      <c r="A1042" s="23">
        <v>43009</v>
      </c>
      <c r="B1042" s="24" t="s">
        <v>103</v>
      </c>
      <c r="C1042" s="24" t="s">
        <v>118</v>
      </c>
      <c r="D1042" s="24" t="s">
        <v>0</v>
      </c>
      <c r="E1042" s="24" t="s">
        <v>178</v>
      </c>
      <c r="F1042" s="24" t="s">
        <v>19</v>
      </c>
      <c r="G1042" s="24" t="s">
        <v>182</v>
      </c>
      <c r="H1042" s="24" t="s">
        <v>178</v>
      </c>
      <c r="I1042" s="24" t="s">
        <v>47</v>
      </c>
      <c r="J1042" s="27">
        <v>48272623.620957725</v>
      </c>
    </row>
    <row r="1043" spans="1:10" x14ac:dyDescent="0.25">
      <c r="A1043" s="23">
        <v>43009</v>
      </c>
      <c r="B1043" s="24" t="s">
        <v>103</v>
      </c>
      <c r="C1043" s="24" t="s">
        <v>118</v>
      </c>
      <c r="D1043" s="24" t="s">
        <v>0</v>
      </c>
      <c r="E1043" s="24" t="s">
        <v>178</v>
      </c>
      <c r="F1043" s="24" t="s">
        <v>19</v>
      </c>
      <c r="G1043" s="24" t="s">
        <v>178</v>
      </c>
      <c r="H1043" s="24" t="s">
        <v>21</v>
      </c>
      <c r="I1043" s="24" t="s">
        <v>78</v>
      </c>
      <c r="J1043" s="27">
        <v>18265317.045767788</v>
      </c>
    </row>
    <row r="1044" spans="1:10" x14ac:dyDescent="0.25">
      <c r="A1044" s="23">
        <v>43009</v>
      </c>
      <c r="B1044" s="24" t="s">
        <v>103</v>
      </c>
      <c r="C1044" s="24" t="s">
        <v>118</v>
      </c>
      <c r="D1044" s="24" t="s">
        <v>0</v>
      </c>
      <c r="E1044" s="24" t="s">
        <v>178</v>
      </c>
      <c r="F1044" s="24" t="s">
        <v>19</v>
      </c>
      <c r="G1044" s="24" t="s">
        <v>178</v>
      </c>
      <c r="H1044" s="24" t="s">
        <v>22</v>
      </c>
      <c r="I1044" s="24" t="s">
        <v>79</v>
      </c>
      <c r="J1044" s="27">
        <v>19569982.549036916</v>
      </c>
    </row>
    <row r="1045" spans="1:10" x14ac:dyDescent="0.25">
      <c r="A1045" s="23">
        <v>43009</v>
      </c>
      <c r="B1045" s="24" t="s">
        <v>103</v>
      </c>
      <c r="C1045" s="24" t="s">
        <v>118</v>
      </c>
      <c r="D1045" s="24" t="s">
        <v>0</v>
      </c>
      <c r="E1045" s="24" t="s">
        <v>178</v>
      </c>
      <c r="F1045" s="24" t="s">
        <v>19</v>
      </c>
      <c r="G1045" s="24" t="s">
        <v>178</v>
      </c>
      <c r="H1045" s="24" t="s">
        <v>20</v>
      </c>
      <c r="I1045" s="24" t="s">
        <v>80</v>
      </c>
      <c r="J1045" s="27">
        <v>10437324.026153021</v>
      </c>
    </row>
    <row r="1046" spans="1:10" x14ac:dyDescent="0.25">
      <c r="A1046" s="23">
        <v>43009</v>
      </c>
      <c r="B1046" s="24" t="s">
        <v>103</v>
      </c>
      <c r="C1046" s="24" t="s">
        <v>118</v>
      </c>
      <c r="D1046" s="24" t="s">
        <v>0</v>
      </c>
      <c r="E1046" s="24" t="s">
        <v>178</v>
      </c>
      <c r="F1046" s="24" t="s">
        <v>23</v>
      </c>
      <c r="G1046" s="24" t="s">
        <v>182</v>
      </c>
      <c r="H1046" s="24" t="s">
        <v>178</v>
      </c>
      <c r="I1046" s="24" t="s">
        <v>48</v>
      </c>
      <c r="J1046" s="27">
        <v>688863.38572609937</v>
      </c>
    </row>
    <row r="1047" spans="1:10" x14ac:dyDescent="0.25">
      <c r="A1047" s="23">
        <v>43009</v>
      </c>
      <c r="B1047" s="24" t="s">
        <v>103</v>
      </c>
      <c r="C1047" s="24" t="s">
        <v>118</v>
      </c>
      <c r="D1047" s="24" t="s">
        <v>0</v>
      </c>
      <c r="E1047" s="24" t="s">
        <v>178</v>
      </c>
      <c r="F1047" s="24" t="s">
        <v>23</v>
      </c>
      <c r="G1047" s="24" t="s">
        <v>178</v>
      </c>
      <c r="H1047" s="24" t="s">
        <v>201</v>
      </c>
      <c r="I1047" s="24" t="s">
        <v>81</v>
      </c>
      <c r="J1047" s="27">
        <v>602755.46251033701</v>
      </c>
    </row>
    <row r="1048" spans="1:10" x14ac:dyDescent="0.25">
      <c r="A1048" s="23">
        <v>43009</v>
      </c>
      <c r="B1048" s="24" t="s">
        <v>103</v>
      </c>
      <c r="C1048" s="24" t="s">
        <v>118</v>
      </c>
      <c r="D1048" s="24" t="s">
        <v>0</v>
      </c>
      <c r="E1048" s="24" t="s">
        <v>178</v>
      </c>
      <c r="F1048" s="24" t="s">
        <v>23</v>
      </c>
      <c r="G1048" s="24" t="s">
        <v>178</v>
      </c>
      <c r="H1048" s="24" t="s">
        <v>202</v>
      </c>
      <c r="I1048" s="24" t="s">
        <v>82</v>
      </c>
      <c r="J1048" s="27">
        <v>86107.923215762421</v>
      </c>
    </row>
    <row r="1049" spans="1:10" x14ac:dyDescent="0.25">
      <c r="A1049" s="23">
        <v>43009</v>
      </c>
      <c r="B1049" s="24" t="s">
        <v>103</v>
      </c>
      <c r="C1049" s="24" t="s">
        <v>119</v>
      </c>
      <c r="D1049" s="24" t="s">
        <v>1</v>
      </c>
      <c r="E1049" s="24" t="s">
        <v>181</v>
      </c>
      <c r="F1049" s="24" t="s">
        <v>23</v>
      </c>
      <c r="G1049" s="24" t="s">
        <v>178</v>
      </c>
      <c r="H1049" s="24" t="s">
        <v>178</v>
      </c>
      <c r="I1049" s="24" t="s">
        <v>49</v>
      </c>
      <c r="J1049" s="27">
        <v>32220824.329812754</v>
      </c>
    </row>
    <row r="1050" spans="1:10" x14ac:dyDescent="0.25">
      <c r="A1050" s="23">
        <v>43009</v>
      </c>
      <c r="B1050" s="24" t="s">
        <v>103</v>
      </c>
      <c r="C1050" s="24" t="s">
        <v>119</v>
      </c>
      <c r="D1050" s="24" t="s">
        <v>1</v>
      </c>
      <c r="E1050" s="24" t="s">
        <v>178</v>
      </c>
      <c r="F1050" s="24" t="s">
        <v>19</v>
      </c>
      <c r="G1050" s="24" t="s">
        <v>182</v>
      </c>
      <c r="H1050" s="24" t="s">
        <v>178</v>
      </c>
      <c r="I1050" s="24" t="s">
        <v>50</v>
      </c>
      <c r="J1050" s="27">
        <v>31850146.598557584</v>
      </c>
    </row>
    <row r="1051" spans="1:10" x14ac:dyDescent="0.25">
      <c r="A1051" s="23">
        <v>43009</v>
      </c>
      <c r="B1051" s="24" t="s">
        <v>103</v>
      </c>
      <c r="C1051" s="24" t="s">
        <v>119</v>
      </c>
      <c r="D1051" s="24" t="s">
        <v>1</v>
      </c>
      <c r="E1051" s="24" t="s">
        <v>178</v>
      </c>
      <c r="F1051" s="24" t="s">
        <v>19</v>
      </c>
      <c r="G1051" s="24" t="s">
        <v>178</v>
      </c>
      <c r="H1051" s="24" t="s">
        <v>21</v>
      </c>
      <c r="I1051" s="24" t="s">
        <v>83</v>
      </c>
      <c r="J1051" s="27">
        <v>12466078.883736517</v>
      </c>
    </row>
    <row r="1052" spans="1:10" x14ac:dyDescent="0.25">
      <c r="A1052" s="23">
        <v>43009</v>
      </c>
      <c r="B1052" s="24" t="s">
        <v>103</v>
      </c>
      <c r="C1052" s="24" t="s">
        <v>119</v>
      </c>
      <c r="D1052" s="24" t="s">
        <v>1</v>
      </c>
      <c r="E1052" s="24" t="s">
        <v>178</v>
      </c>
      <c r="F1052" s="24" t="s">
        <v>19</v>
      </c>
      <c r="G1052" s="24" t="s">
        <v>178</v>
      </c>
      <c r="H1052" s="24" t="s">
        <v>22</v>
      </c>
      <c r="I1052" s="24" t="s">
        <v>84</v>
      </c>
      <c r="J1052" s="27">
        <v>13356513.089717697</v>
      </c>
    </row>
    <row r="1053" spans="1:10" x14ac:dyDescent="0.25">
      <c r="A1053" s="23">
        <v>43009</v>
      </c>
      <c r="B1053" s="24" t="s">
        <v>103</v>
      </c>
      <c r="C1053" s="24" t="s">
        <v>119</v>
      </c>
      <c r="D1053" s="24" t="s">
        <v>1</v>
      </c>
      <c r="E1053" s="24" t="s">
        <v>178</v>
      </c>
      <c r="F1053" s="24" t="s">
        <v>19</v>
      </c>
      <c r="G1053" s="24" t="s">
        <v>178</v>
      </c>
      <c r="H1053" s="24" t="s">
        <v>20</v>
      </c>
      <c r="I1053" s="24" t="s">
        <v>85</v>
      </c>
      <c r="J1053" s="27">
        <v>6027554.6251033703</v>
      </c>
    </row>
    <row r="1054" spans="1:10" x14ac:dyDescent="0.25">
      <c r="A1054" s="23">
        <v>43009</v>
      </c>
      <c r="B1054" s="24" t="s">
        <v>103</v>
      </c>
      <c r="C1054" s="24" t="s">
        <v>119</v>
      </c>
      <c r="D1054" s="24" t="s">
        <v>1</v>
      </c>
      <c r="E1054" s="24" t="s">
        <v>178</v>
      </c>
      <c r="F1054" s="24" t="s">
        <v>23</v>
      </c>
      <c r="G1054" s="24" t="s">
        <v>182</v>
      </c>
      <c r="H1054" s="24" t="s">
        <v>178</v>
      </c>
      <c r="I1054" s="24" t="s">
        <v>51</v>
      </c>
      <c r="J1054" s="27">
        <v>370677.7312551685</v>
      </c>
    </row>
    <row r="1055" spans="1:10" x14ac:dyDescent="0.25">
      <c r="A1055" s="23">
        <v>43009</v>
      </c>
      <c r="B1055" s="24" t="s">
        <v>103</v>
      </c>
      <c r="C1055" s="24" t="s">
        <v>119</v>
      </c>
      <c r="D1055" s="24" t="s">
        <v>1</v>
      </c>
      <c r="E1055" s="24" t="s">
        <v>178</v>
      </c>
      <c r="F1055" s="24" t="s">
        <v>23</v>
      </c>
      <c r="G1055" s="24" t="s">
        <v>178</v>
      </c>
      <c r="H1055" s="24" t="s">
        <v>201</v>
      </c>
      <c r="I1055" s="24" t="s">
        <v>86</v>
      </c>
      <c r="J1055" s="27">
        <v>301377.7312551685</v>
      </c>
    </row>
    <row r="1056" spans="1:10" x14ac:dyDescent="0.25">
      <c r="A1056" s="23">
        <v>43009</v>
      </c>
      <c r="B1056" s="24" t="s">
        <v>103</v>
      </c>
      <c r="C1056" s="24" t="s">
        <v>119</v>
      </c>
      <c r="D1056" s="24" t="s">
        <v>1</v>
      </c>
      <c r="E1056" s="24" t="s">
        <v>178</v>
      </c>
      <c r="F1056" s="24" t="s">
        <v>23</v>
      </c>
      <c r="G1056" s="24" t="s">
        <v>178</v>
      </c>
      <c r="H1056" s="24" t="s">
        <v>202</v>
      </c>
      <c r="I1056" s="24" t="s">
        <v>87</v>
      </c>
      <c r="J1056" s="27">
        <v>69300</v>
      </c>
    </row>
    <row r="1057" spans="1:10" x14ac:dyDescent="0.25">
      <c r="A1057" s="23">
        <v>43009</v>
      </c>
      <c r="B1057" s="24" t="s">
        <v>103</v>
      </c>
      <c r="C1057" s="24" t="s">
        <v>183</v>
      </c>
      <c r="D1057" s="24" t="s">
        <v>208</v>
      </c>
      <c r="E1057" s="24" t="s">
        <v>181</v>
      </c>
      <c r="F1057" s="24" t="s">
        <v>23</v>
      </c>
      <c r="G1057" s="24" t="s">
        <v>178</v>
      </c>
      <c r="H1057" s="24" t="s">
        <v>178</v>
      </c>
      <c r="I1057" s="24" t="s">
        <v>52</v>
      </c>
      <c r="J1057" s="27">
        <v>16740662.676871073</v>
      </c>
    </row>
    <row r="1058" spans="1:10" x14ac:dyDescent="0.25">
      <c r="A1058" s="23">
        <v>43009</v>
      </c>
      <c r="B1058" s="24" t="s">
        <v>103</v>
      </c>
      <c r="C1058" s="24" t="s">
        <v>183</v>
      </c>
      <c r="D1058" s="24" t="s">
        <v>208</v>
      </c>
      <c r="E1058" s="24" t="s">
        <v>178</v>
      </c>
      <c r="F1058" s="24" t="s">
        <v>19</v>
      </c>
      <c r="G1058" s="24" t="s">
        <v>182</v>
      </c>
      <c r="H1058" s="24" t="s">
        <v>178</v>
      </c>
      <c r="I1058" s="24" t="s">
        <v>53</v>
      </c>
      <c r="J1058" s="27">
        <v>16422477.022400141</v>
      </c>
    </row>
    <row r="1059" spans="1:10" x14ac:dyDescent="0.25">
      <c r="A1059" s="23">
        <v>43009</v>
      </c>
      <c r="B1059" s="24" t="s">
        <v>103</v>
      </c>
      <c r="C1059" s="24" t="s">
        <v>183</v>
      </c>
      <c r="D1059" s="24" t="s">
        <v>208</v>
      </c>
      <c r="E1059" s="24" t="s">
        <v>178</v>
      </c>
      <c r="F1059" s="24" t="s">
        <v>19</v>
      </c>
      <c r="G1059" s="24" t="s">
        <v>178</v>
      </c>
      <c r="H1059" s="24" t="s">
        <v>21</v>
      </c>
      <c r="I1059" s="24" t="s">
        <v>88</v>
      </c>
      <c r="J1059" s="27">
        <v>5799238.1620312706</v>
      </c>
    </row>
    <row r="1060" spans="1:10" x14ac:dyDescent="0.25">
      <c r="A1060" s="23">
        <v>43009</v>
      </c>
      <c r="B1060" s="24" t="s">
        <v>103</v>
      </c>
      <c r="C1060" s="24" t="s">
        <v>183</v>
      </c>
      <c r="D1060" s="24" t="s">
        <v>208</v>
      </c>
      <c r="E1060" s="24" t="s">
        <v>178</v>
      </c>
      <c r="F1060" s="24" t="s">
        <v>19</v>
      </c>
      <c r="G1060" s="24" t="s">
        <v>178</v>
      </c>
      <c r="H1060" s="24" t="s">
        <v>22</v>
      </c>
      <c r="I1060" s="24" t="s">
        <v>89</v>
      </c>
      <c r="J1060" s="27">
        <v>6213469.459319219</v>
      </c>
    </row>
    <row r="1061" spans="1:10" x14ac:dyDescent="0.25">
      <c r="A1061" s="23">
        <v>43009</v>
      </c>
      <c r="B1061" s="24" t="s">
        <v>103</v>
      </c>
      <c r="C1061" s="24" t="s">
        <v>183</v>
      </c>
      <c r="D1061" s="24" t="s">
        <v>208</v>
      </c>
      <c r="E1061" s="24" t="s">
        <v>178</v>
      </c>
      <c r="F1061" s="24" t="s">
        <v>19</v>
      </c>
      <c r="G1061" s="24" t="s">
        <v>178</v>
      </c>
      <c r="H1061" s="24" t="s">
        <v>20</v>
      </c>
      <c r="I1061" s="24" t="s">
        <v>90</v>
      </c>
      <c r="J1061" s="27">
        <v>4409769.4010496503</v>
      </c>
    </row>
    <row r="1062" spans="1:10" x14ac:dyDescent="0.25">
      <c r="A1062" s="23">
        <v>43009</v>
      </c>
      <c r="B1062" s="24" t="s">
        <v>103</v>
      </c>
      <c r="C1062" s="24" t="s">
        <v>183</v>
      </c>
      <c r="D1062" s="24" t="s">
        <v>208</v>
      </c>
      <c r="E1062" s="24" t="s">
        <v>178</v>
      </c>
      <c r="F1062" s="24" t="s">
        <v>23</v>
      </c>
      <c r="G1062" s="24" t="s">
        <v>182</v>
      </c>
      <c r="H1062" s="24" t="s">
        <v>178</v>
      </c>
      <c r="I1062" s="24" t="s">
        <v>54</v>
      </c>
      <c r="J1062" s="27">
        <v>318185.65447093087</v>
      </c>
    </row>
    <row r="1063" spans="1:10" x14ac:dyDescent="0.25">
      <c r="A1063" s="23">
        <v>43009</v>
      </c>
      <c r="B1063" s="24" t="s">
        <v>103</v>
      </c>
      <c r="C1063" s="24" t="s">
        <v>183</v>
      </c>
      <c r="D1063" s="24" t="s">
        <v>208</v>
      </c>
      <c r="E1063" s="24" t="s">
        <v>178</v>
      </c>
      <c r="F1063" s="24" t="s">
        <v>23</v>
      </c>
      <c r="G1063" s="24" t="s">
        <v>178</v>
      </c>
      <c r="H1063" s="24" t="s">
        <v>201</v>
      </c>
      <c r="I1063" s="24" t="s">
        <v>92</v>
      </c>
      <c r="J1063" s="27">
        <v>301377.7312551685</v>
      </c>
    </row>
    <row r="1064" spans="1:10" x14ac:dyDescent="0.25">
      <c r="A1064" s="23">
        <v>43009</v>
      </c>
      <c r="B1064" s="24" t="s">
        <v>103</v>
      </c>
      <c r="C1064" s="24" t="s">
        <v>183</v>
      </c>
      <c r="D1064" s="24" t="s">
        <v>208</v>
      </c>
      <c r="E1064" s="24" t="s">
        <v>178</v>
      </c>
      <c r="F1064" s="24" t="s">
        <v>23</v>
      </c>
      <c r="G1064" s="24" t="s">
        <v>178</v>
      </c>
      <c r="H1064" s="24" t="s">
        <v>202</v>
      </c>
      <c r="I1064" s="24" t="s">
        <v>91</v>
      </c>
      <c r="J1064" s="27">
        <v>16807.923215762421</v>
      </c>
    </row>
    <row r="1065" spans="1:10" x14ac:dyDescent="0.25">
      <c r="A1065" s="23">
        <v>43009</v>
      </c>
      <c r="B1065" s="24" t="s">
        <v>103</v>
      </c>
      <c r="C1065" s="24" t="s">
        <v>120</v>
      </c>
      <c r="D1065" s="24" t="s">
        <v>14</v>
      </c>
      <c r="E1065" s="24" t="s">
        <v>181</v>
      </c>
      <c r="F1065" s="24" t="s">
        <v>23</v>
      </c>
      <c r="G1065" s="24" t="s">
        <v>178</v>
      </c>
      <c r="H1065" s="24" t="s">
        <v>178</v>
      </c>
      <c r="I1065" s="24" t="s">
        <v>55</v>
      </c>
      <c r="J1065" s="27">
        <v>735599</v>
      </c>
    </row>
    <row r="1066" spans="1:10" x14ac:dyDescent="0.25">
      <c r="A1066" s="23">
        <v>43009</v>
      </c>
      <c r="B1066" s="24" t="s">
        <v>103</v>
      </c>
      <c r="C1066" s="24" t="s">
        <v>120</v>
      </c>
      <c r="D1066" s="24" t="s">
        <v>14</v>
      </c>
      <c r="E1066" s="24" t="s">
        <v>178</v>
      </c>
      <c r="F1066" s="24" t="s">
        <v>203</v>
      </c>
      <c r="G1066" s="24" t="s">
        <v>182</v>
      </c>
      <c r="H1066" s="24" t="s">
        <v>178</v>
      </c>
      <c r="I1066" s="24" t="s">
        <v>56</v>
      </c>
      <c r="J1066" s="27">
        <v>150000</v>
      </c>
    </row>
    <row r="1067" spans="1:10" x14ac:dyDescent="0.25">
      <c r="A1067" s="23">
        <v>43009</v>
      </c>
      <c r="B1067" s="24" t="s">
        <v>103</v>
      </c>
      <c r="C1067" s="24" t="s">
        <v>120</v>
      </c>
      <c r="D1067" s="24" t="s">
        <v>14</v>
      </c>
      <c r="E1067" s="24" t="s">
        <v>178</v>
      </c>
      <c r="F1067" s="24" t="s">
        <v>32</v>
      </c>
      <c r="G1067" s="24" t="s">
        <v>182</v>
      </c>
      <c r="H1067" s="24" t="s">
        <v>178</v>
      </c>
      <c r="I1067" s="24" t="s">
        <v>57</v>
      </c>
      <c r="J1067" s="27">
        <v>457600</v>
      </c>
    </row>
    <row r="1068" spans="1:10" x14ac:dyDescent="0.25">
      <c r="A1068" s="23">
        <v>43009</v>
      </c>
      <c r="B1068" s="24" t="s">
        <v>103</v>
      </c>
      <c r="C1068" s="24" t="s">
        <v>120</v>
      </c>
      <c r="D1068" s="24" t="s">
        <v>14</v>
      </c>
      <c r="E1068" s="24" t="s">
        <v>178</v>
      </c>
      <c r="F1068" s="24" t="s">
        <v>32</v>
      </c>
      <c r="G1068" s="24" t="s">
        <v>178</v>
      </c>
      <c r="H1068" s="24" t="s">
        <v>37</v>
      </c>
      <c r="I1068" s="24" t="s">
        <v>93</v>
      </c>
      <c r="J1068" s="27">
        <v>320000</v>
      </c>
    </row>
    <row r="1069" spans="1:10" x14ac:dyDescent="0.25">
      <c r="A1069" s="23">
        <v>43009</v>
      </c>
      <c r="B1069" s="24" t="s">
        <v>103</v>
      </c>
      <c r="C1069" s="24" t="s">
        <v>120</v>
      </c>
      <c r="D1069" s="24" t="s">
        <v>14</v>
      </c>
      <c r="E1069" s="24" t="s">
        <v>178</v>
      </c>
      <c r="F1069" s="24" t="s">
        <v>32</v>
      </c>
      <c r="G1069" s="24" t="s">
        <v>178</v>
      </c>
      <c r="H1069" s="24" t="s">
        <v>38</v>
      </c>
      <c r="I1069" s="24" t="s">
        <v>94</v>
      </c>
      <c r="J1069" s="27">
        <v>32000</v>
      </c>
    </row>
    <row r="1070" spans="1:10" x14ac:dyDescent="0.25">
      <c r="A1070" s="23">
        <v>43009</v>
      </c>
      <c r="B1070" s="24" t="s">
        <v>103</v>
      </c>
      <c r="C1070" s="24" t="s">
        <v>120</v>
      </c>
      <c r="D1070" s="24" t="s">
        <v>14</v>
      </c>
      <c r="E1070" s="24" t="s">
        <v>178</v>
      </c>
      <c r="F1070" s="24" t="s">
        <v>32</v>
      </c>
      <c r="G1070" s="24" t="s">
        <v>178</v>
      </c>
      <c r="H1070" s="24" t="s">
        <v>39</v>
      </c>
      <c r="I1070" s="24" t="s">
        <v>94</v>
      </c>
      <c r="J1070" s="27">
        <v>105600</v>
      </c>
    </row>
    <row r="1071" spans="1:10" x14ac:dyDescent="0.25">
      <c r="A1071" s="23">
        <v>43009</v>
      </c>
      <c r="B1071" s="24" t="s">
        <v>103</v>
      </c>
      <c r="C1071" s="24" t="s">
        <v>120</v>
      </c>
      <c r="D1071" s="24" t="s">
        <v>14</v>
      </c>
      <c r="E1071" s="24" t="s">
        <v>178</v>
      </c>
      <c r="F1071" s="24" t="s">
        <v>15</v>
      </c>
      <c r="G1071" s="24" t="s">
        <v>182</v>
      </c>
      <c r="H1071" s="24" t="s">
        <v>178</v>
      </c>
      <c r="I1071" s="24" t="s">
        <v>58</v>
      </c>
      <c r="J1071" s="27">
        <v>72952</v>
      </c>
    </row>
    <row r="1072" spans="1:10" x14ac:dyDescent="0.25">
      <c r="A1072" s="23">
        <v>43009</v>
      </c>
      <c r="B1072" s="24" t="s">
        <v>103</v>
      </c>
      <c r="C1072" s="24" t="s">
        <v>120</v>
      </c>
      <c r="D1072" s="24" t="s">
        <v>14</v>
      </c>
      <c r="E1072" s="24" t="s">
        <v>178</v>
      </c>
      <c r="F1072" s="24" t="s">
        <v>15</v>
      </c>
      <c r="G1072" s="24" t="s">
        <v>178</v>
      </c>
      <c r="H1072" s="24" t="s">
        <v>40</v>
      </c>
      <c r="I1072" s="24" t="s">
        <v>95</v>
      </c>
      <c r="J1072" s="27">
        <v>50000</v>
      </c>
    </row>
    <row r="1073" spans="1:10" x14ac:dyDescent="0.25">
      <c r="A1073" s="23">
        <v>43009</v>
      </c>
      <c r="B1073" s="24" t="s">
        <v>103</v>
      </c>
      <c r="C1073" s="24" t="s">
        <v>120</v>
      </c>
      <c r="D1073" s="24" t="s">
        <v>14</v>
      </c>
      <c r="E1073" s="24" t="s">
        <v>178</v>
      </c>
      <c r="F1073" s="24" t="s">
        <v>15</v>
      </c>
      <c r="G1073" s="24" t="s">
        <v>178</v>
      </c>
      <c r="H1073" s="24" t="s">
        <v>41</v>
      </c>
      <c r="I1073" s="24" t="s">
        <v>96</v>
      </c>
      <c r="J1073" s="27">
        <v>11735</v>
      </c>
    </row>
    <row r="1074" spans="1:10" x14ac:dyDescent="0.25">
      <c r="A1074" s="23">
        <v>43009</v>
      </c>
      <c r="B1074" s="24" t="s">
        <v>103</v>
      </c>
      <c r="C1074" s="24" t="s">
        <v>120</v>
      </c>
      <c r="D1074" s="24" t="s">
        <v>14</v>
      </c>
      <c r="E1074" s="24" t="s">
        <v>178</v>
      </c>
      <c r="F1074" s="24" t="s">
        <v>15</v>
      </c>
      <c r="G1074" s="24" t="s">
        <v>178</v>
      </c>
      <c r="H1074" s="24" t="s">
        <v>42</v>
      </c>
      <c r="I1074" s="24" t="s">
        <v>97</v>
      </c>
      <c r="J1074" s="27">
        <v>11217</v>
      </c>
    </row>
    <row r="1075" spans="1:10" x14ac:dyDescent="0.25">
      <c r="A1075" s="23">
        <v>43009</v>
      </c>
      <c r="B1075" s="24" t="s">
        <v>103</v>
      </c>
      <c r="C1075" s="24" t="s">
        <v>120</v>
      </c>
      <c r="D1075" s="24" t="s">
        <v>14</v>
      </c>
      <c r="E1075" s="24" t="s">
        <v>178</v>
      </c>
      <c r="F1075" s="24" t="s">
        <v>29</v>
      </c>
      <c r="G1075" s="24" t="s">
        <v>182</v>
      </c>
      <c r="H1075" s="24" t="s">
        <v>178</v>
      </c>
      <c r="I1075" s="24" t="s">
        <v>59</v>
      </c>
      <c r="J1075" s="27">
        <v>5030</v>
      </c>
    </row>
    <row r="1076" spans="1:10" x14ac:dyDescent="0.25">
      <c r="A1076" s="23">
        <v>43009</v>
      </c>
      <c r="B1076" s="24" t="s">
        <v>103</v>
      </c>
      <c r="C1076" s="24" t="s">
        <v>120</v>
      </c>
      <c r="D1076" s="24" t="s">
        <v>14</v>
      </c>
      <c r="E1076" s="24" t="s">
        <v>178</v>
      </c>
      <c r="F1076" s="24" t="s">
        <v>36</v>
      </c>
      <c r="G1076" s="24" t="s">
        <v>182</v>
      </c>
      <c r="H1076" s="24" t="s">
        <v>178</v>
      </c>
      <c r="I1076" s="24" t="s">
        <v>60</v>
      </c>
      <c r="J1076" s="27">
        <v>50017</v>
      </c>
    </row>
    <row r="1077" spans="1:10" x14ac:dyDescent="0.25">
      <c r="A1077" s="23">
        <v>43009</v>
      </c>
      <c r="B1077" s="24" t="s">
        <v>103</v>
      </c>
      <c r="C1077" s="24" t="s">
        <v>120</v>
      </c>
      <c r="D1077" s="24" t="s">
        <v>2</v>
      </c>
      <c r="E1077" s="24" t="s">
        <v>181</v>
      </c>
      <c r="F1077" s="24" t="s">
        <v>36</v>
      </c>
      <c r="G1077" s="24" t="s">
        <v>178</v>
      </c>
      <c r="H1077" s="24" t="s">
        <v>178</v>
      </c>
      <c r="I1077" s="24" t="s">
        <v>61</v>
      </c>
      <c r="J1077" s="27">
        <v>13631836.901336765</v>
      </c>
    </row>
    <row r="1078" spans="1:10" x14ac:dyDescent="0.25">
      <c r="A1078" s="23">
        <v>43009</v>
      </c>
      <c r="B1078" s="24" t="s">
        <v>103</v>
      </c>
      <c r="C1078" s="24" t="s">
        <v>120</v>
      </c>
      <c r="D1078" s="24" t="s">
        <v>2</v>
      </c>
      <c r="E1078" s="24" t="s">
        <v>178</v>
      </c>
      <c r="F1078" s="24" t="s">
        <v>16</v>
      </c>
      <c r="G1078" s="24" t="s">
        <v>182</v>
      </c>
      <c r="H1078" s="24" t="s">
        <v>178</v>
      </c>
      <c r="I1078" s="24" t="s">
        <v>62</v>
      </c>
      <c r="J1078" s="27">
        <v>1250000</v>
      </c>
    </row>
    <row r="1079" spans="1:10" x14ac:dyDescent="0.25">
      <c r="A1079" s="23">
        <v>43009</v>
      </c>
      <c r="B1079" s="24" t="s">
        <v>103</v>
      </c>
      <c r="C1079" s="24" t="s">
        <v>120</v>
      </c>
      <c r="D1079" s="24" t="s">
        <v>2</v>
      </c>
      <c r="E1079" s="24" t="s">
        <v>178</v>
      </c>
      <c r="F1079" s="24" t="s">
        <v>31</v>
      </c>
      <c r="G1079" s="24" t="s">
        <v>182</v>
      </c>
      <c r="H1079" s="24" t="s">
        <v>178</v>
      </c>
      <c r="I1079" s="24" t="s">
        <v>63</v>
      </c>
      <c r="J1079" s="27">
        <v>1238737.5</v>
      </c>
    </row>
    <row r="1080" spans="1:10" x14ac:dyDescent="0.25">
      <c r="A1080" s="23">
        <v>43009</v>
      </c>
      <c r="B1080" s="24" t="s">
        <v>103</v>
      </c>
      <c r="C1080" s="24" t="s">
        <v>120</v>
      </c>
      <c r="D1080" s="24" t="s">
        <v>2</v>
      </c>
      <c r="E1080" s="24" t="s">
        <v>178</v>
      </c>
      <c r="F1080" s="24" t="s">
        <v>31</v>
      </c>
      <c r="G1080" s="24" t="s">
        <v>178</v>
      </c>
      <c r="H1080" s="24" t="s">
        <v>37</v>
      </c>
      <c r="I1080" s="24" t="s">
        <v>98</v>
      </c>
      <c r="J1080" s="27">
        <v>577500</v>
      </c>
    </row>
    <row r="1081" spans="1:10" x14ac:dyDescent="0.25">
      <c r="A1081" s="23">
        <v>43009</v>
      </c>
      <c r="B1081" s="24" t="s">
        <v>103</v>
      </c>
      <c r="C1081" s="24" t="s">
        <v>120</v>
      </c>
      <c r="D1081" s="24" t="s">
        <v>2</v>
      </c>
      <c r="E1081" s="24" t="s">
        <v>178</v>
      </c>
      <c r="F1081" s="24" t="s">
        <v>31</v>
      </c>
      <c r="G1081" s="24" t="s">
        <v>178</v>
      </c>
      <c r="H1081" s="24" t="s">
        <v>38</v>
      </c>
      <c r="I1081" s="24" t="s">
        <v>99</v>
      </c>
      <c r="J1081" s="27">
        <v>375375</v>
      </c>
    </row>
    <row r="1082" spans="1:10" x14ac:dyDescent="0.25">
      <c r="A1082" s="23">
        <v>43009</v>
      </c>
      <c r="B1082" s="24" t="s">
        <v>103</v>
      </c>
      <c r="C1082" s="24" t="s">
        <v>120</v>
      </c>
      <c r="D1082" s="24" t="s">
        <v>2</v>
      </c>
      <c r="E1082" s="24" t="s">
        <v>178</v>
      </c>
      <c r="F1082" s="24" t="s">
        <v>31</v>
      </c>
      <c r="G1082" s="24" t="s">
        <v>178</v>
      </c>
      <c r="H1082" s="24" t="s">
        <v>39</v>
      </c>
      <c r="I1082" s="24" t="s">
        <v>100</v>
      </c>
      <c r="J1082" s="27">
        <v>285862.5</v>
      </c>
    </row>
    <row r="1083" spans="1:10" x14ac:dyDescent="0.25">
      <c r="A1083" s="23">
        <v>43009</v>
      </c>
      <c r="B1083" s="24" t="s">
        <v>103</v>
      </c>
      <c r="C1083" s="24" t="s">
        <v>120</v>
      </c>
      <c r="D1083" s="24" t="s">
        <v>2</v>
      </c>
      <c r="E1083" s="24" t="s">
        <v>178</v>
      </c>
      <c r="F1083" s="24" t="s">
        <v>28</v>
      </c>
      <c r="G1083" s="24" t="s">
        <v>182</v>
      </c>
      <c r="H1083" s="24" t="s">
        <v>178</v>
      </c>
      <c r="I1083" s="24" t="s">
        <v>64</v>
      </c>
      <c r="J1083" s="27">
        <v>9302682.5312699266</v>
      </c>
    </row>
    <row r="1084" spans="1:10" x14ac:dyDescent="0.25">
      <c r="A1084" s="23">
        <v>43009</v>
      </c>
      <c r="B1084" s="24" t="s">
        <v>103</v>
      </c>
      <c r="C1084" s="24" t="s">
        <v>120</v>
      </c>
      <c r="D1084" s="24" t="s">
        <v>2</v>
      </c>
      <c r="E1084" s="24" t="s">
        <v>178</v>
      </c>
      <c r="F1084" s="24" t="s">
        <v>28</v>
      </c>
      <c r="G1084" s="24" t="s">
        <v>178</v>
      </c>
      <c r="H1084" s="24" t="s">
        <v>43</v>
      </c>
      <c r="I1084" s="24" t="s">
        <v>101</v>
      </c>
      <c r="J1084" s="27">
        <v>5875378.4408020591</v>
      </c>
    </row>
    <row r="1085" spans="1:10" x14ac:dyDescent="0.25">
      <c r="A1085" s="23">
        <v>43009</v>
      </c>
      <c r="B1085" s="24" t="s">
        <v>103</v>
      </c>
      <c r="C1085" s="24" t="s">
        <v>120</v>
      </c>
      <c r="D1085" s="24" t="s">
        <v>2</v>
      </c>
      <c r="E1085" s="24" t="s">
        <v>178</v>
      </c>
      <c r="F1085" s="24" t="s">
        <v>28</v>
      </c>
      <c r="G1085" s="24" t="s">
        <v>178</v>
      </c>
      <c r="H1085" s="24" t="s">
        <v>44</v>
      </c>
      <c r="I1085" s="24" t="s">
        <v>102</v>
      </c>
      <c r="J1085" s="27">
        <v>3427304.0904678684</v>
      </c>
    </row>
    <row r="1086" spans="1:10" x14ac:dyDescent="0.25">
      <c r="A1086" s="23">
        <v>43009</v>
      </c>
      <c r="B1086" s="24" t="s">
        <v>103</v>
      </c>
      <c r="C1086" s="24" t="s">
        <v>120</v>
      </c>
      <c r="D1086" s="24" t="s">
        <v>2</v>
      </c>
      <c r="E1086" s="24" t="s">
        <v>178</v>
      </c>
      <c r="F1086" s="24" t="s">
        <v>35</v>
      </c>
      <c r="G1086" s="24" t="s">
        <v>182</v>
      </c>
      <c r="H1086" s="24" t="s">
        <v>178</v>
      </c>
      <c r="I1086" s="24" t="s">
        <v>65</v>
      </c>
      <c r="J1086" s="27">
        <v>270000</v>
      </c>
    </row>
    <row r="1087" spans="1:10" x14ac:dyDescent="0.25">
      <c r="A1087" s="23">
        <v>43009</v>
      </c>
      <c r="B1087" s="24" t="s">
        <v>103</v>
      </c>
      <c r="C1087" s="24" t="s">
        <v>120</v>
      </c>
      <c r="D1087" s="24" t="s">
        <v>2</v>
      </c>
      <c r="E1087" s="24" t="s">
        <v>178</v>
      </c>
      <c r="F1087" s="24" t="s">
        <v>45</v>
      </c>
      <c r="G1087" s="24" t="s">
        <v>182</v>
      </c>
      <c r="H1087" s="24" t="s">
        <v>178</v>
      </c>
      <c r="I1087" s="24" t="s">
        <v>66</v>
      </c>
      <c r="J1087" s="27">
        <v>250000</v>
      </c>
    </row>
    <row r="1088" spans="1:10" x14ac:dyDescent="0.25">
      <c r="A1088" s="23">
        <v>43009</v>
      </c>
      <c r="B1088" s="24" t="s">
        <v>103</v>
      </c>
      <c r="C1088" s="24" t="s">
        <v>120</v>
      </c>
      <c r="D1088" s="24" t="s">
        <v>2</v>
      </c>
      <c r="E1088" s="24" t="s">
        <v>178</v>
      </c>
      <c r="F1088" s="24" t="s">
        <v>30</v>
      </c>
      <c r="G1088" s="24" t="s">
        <v>182</v>
      </c>
      <c r="H1088" s="24" t="s">
        <v>178</v>
      </c>
      <c r="I1088" s="24" t="s">
        <v>67</v>
      </c>
      <c r="J1088" s="27">
        <v>753999.99999999988</v>
      </c>
    </row>
    <row r="1089" spans="1:10" x14ac:dyDescent="0.25">
      <c r="A1089" s="23">
        <v>43009</v>
      </c>
      <c r="B1089" s="24" t="s">
        <v>103</v>
      </c>
      <c r="C1089" s="24" t="s">
        <v>120</v>
      </c>
      <c r="D1089" s="24" t="s">
        <v>2</v>
      </c>
      <c r="E1089" s="24" t="s">
        <v>178</v>
      </c>
      <c r="F1089" s="24" t="s">
        <v>34</v>
      </c>
      <c r="G1089" s="24" t="s">
        <v>182</v>
      </c>
      <c r="H1089" s="24" t="s">
        <v>178</v>
      </c>
      <c r="I1089" s="24" t="s">
        <v>68</v>
      </c>
      <c r="J1089" s="27">
        <v>489614.87006683828</v>
      </c>
    </row>
    <row r="1090" spans="1:10" x14ac:dyDescent="0.25">
      <c r="A1090" s="23">
        <v>43009</v>
      </c>
      <c r="B1090" s="24" t="s">
        <v>103</v>
      </c>
      <c r="C1090" s="24" t="s">
        <v>120</v>
      </c>
      <c r="D1090" s="24" t="s">
        <v>2</v>
      </c>
      <c r="E1090" s="24" t="s">
        <v>178</v>
      </c>
      <c r="F1090" s="24" t="s">
        <v>33</v>
      </c>
      <c r="G1090" s="24" t="s">
        <v>182</v>
      </c>
      <c r="H1090" s="24" t="s">
        <v>178</v>
      </c>
      <c r="I1090" s="24" t="s">
        <v>69</v>
      </c>
      <c r="J1090" s="27">
        <v>76802</v>
      </c>
    </row>
    <row r="1091" spans="1:10" x14ac:dyDescent="0.25">
      <c r="A1091" s="23">
        <v>43009</v>
      </c>
      <c r="B1091" s="24" t="s">
        <v>103</v>
      </c>
      <c r="C1091" s="24" t="s">
        <v>184</v>
      </c>
      <c r="D1091" s="24" t="s">
        <v>17</v>
      </c>
      <c r="E1091" s="24" t="s">
        <v>181</v>
      </c>
      <c r="F1091" s="24" t="s">
        <v>33</v>
      </c>
      <c r="G1091" s="24" t="s">
        <v>178</v>
      </c>
      <c r="H1091" s="24" t="s">
        <v>178</v>
      </c>
      <c r="I1091" s="24" t="s">
        <v>70</v>
      </c>
      <c r="J1091" s="27">
        <v>2373226.7755343076</v>
      </c>
    </row>
    <row r="1092" spans="1:10" x14ac:dyDescent="0.25">
      <c r="A1092" s="23">
        <v>43009</v>
      </c>
      <c r="B1092" s="24" t="s">
        <v>103</v>
      </c>
      <c r="C1092" s="24" t="s">
        <v>121</v>
      </c>
      <c r="D1092" s="24" t="s">
        <v>5</v>
      </c>
      <c r="E1092" s="24" t="s">
        <v>181</v>
      </c>
      <c r="F1092" s="24" t="s">
        <v>33</v>
      </c>
      <c r="G1092" s="24" t="s">
        <v>178</v>
      </c>
      <c r="H1092" s="24" t="s">
        <v>178</v>
      </c>
      <c r="I1092" s="24" t="s">
        <v>71</v>
      </c>
      <c r="J1092" s="27">
        <v>5000</v>
      </c>
    </row>
    <row r="1093" spans="1:10" x14ac:dyDescent="0.25">
      <c r="A1093" s="23">
        <v>43009</v>
      </c>
      <c r="B1093" s="24" t="s">
        <v>103</v>
      </c>
      <c r="C1093" s="24" t="s">
        <v>121</v>
      </c>
      <c r="D1093" s="24" t="s">
        <v>5</v>
      </c>
      <c r="E1093" s="24" t="s">
        <v>178</v>
      </c>
      <c r="F1093" s="24" t="s">
        <v>3</v>
      </c>
      <c r="G1093" s="24" t="s">
        <v>182</v>
      </c>
      <c r="H1093" s="24" t="s">
        <v>178</v>
      </c>
      <c r="I1093" s="24" t="s">
        <v>72</v>
      </c>
      <c r="J1093" s="27">
        <v>5000</v>
      </c>
    </row>
    <row r="1094" spans="1:10" x14ac:dyDescent="0.25">
      <c r="A1094" s="23">
        <v>43009</v>
      </c>
      <c r="B1094" s="24" t="s">
        <v>103</v>
      </c>
      <c r="C1094" s="24" t="s">
        <v>122</v>
      </c>
      <c r="D1094" s="24" t="s">
        <v>6</v>
      </c>
      <c r="E1094" s="24" t="s">
        <v>181</v>
      </c>
      <c r="F1094" s="24" t="s">
        <v>27</v>
      </c>
      <c r="G1094" s="24" t="s">
        <v>178</v>
      </c>
      <c r="H1094" s="24" t="s">
        <v>178</v>
      </c>
      <c r="I1094" s="24" t="s">
        <v>74</v>
      </c>
      <c r="J1094" s="27">
        <v>1881637</v>
      </c>
    </row>
    <row r="1095" spans="1:10" x14ac:dyDescent="0.25">
      <c r="A1095" s="23">
        <v>43009</v>
      </c>
      <c r="B1095" s="24" t="s">
        <v>103</v>
      </c>
      <c r="C1095" s="24" t="s">
        <v>122</v>
      </c>
      <c r="D1095" s="24" t="s">
        <v>6</v>
      </c>
      <c r="E1095" s="24" t="s">
        <v>178</v>
      </c>
      <c r="F1095" s="24" t="s">
        <v>4</v>
      </c>
      <c r="G1095" s="24" t="s">
        <v>182</v>
      </c>
      <c r="H1095" s="24" t="s">
        <v>178</v>
      </c>
      <c r="I1095" s="24" t="s">
        <v>75</v>
      </c>
      <c r="J1095" s="27">
        <v>1881637</v>
      </c>
    </row>
    <row r="1096" spans="1:10" x14ac:dyDescent="0.25">
      <c r="A1096" s="23">
        <v>43009</v>
      </c>
      <c r="B1096" s="24" t="s">
        <v>103</v>
      </c>
      <c r="C1096" s="24" t="s">
        <v>185</v>
      </c>
      <c r="D1096" s="24" t="s">
        <v>7</v>
      </c>
      <c r="E1096" s="24" t="s">
        <v>181</v>
      </c>
      <c r="F1096" s="24" t="s">
        <v>18</v>
      </c>
      <c r="G1096" s="24" t="s">
        <v>178</v>
      </c>
      <c r="H1096" s="24" t="s">
        <v>178</v>
      </c>
      <c r="I1096" s="24" t="s">
        <v>77</v>
      </c>
      <c r="J1096" s="27">
        <v>496589.77553430758</v>
      </c>
    </row>
    <row r="1097" spans="1:10" x14ac:dyDescent="0.25">
      <c r="A1097" s="23">
        <v>43009</v>
      </c>
      <c r="B1097" s="24" t="s">
        <v>103</v>
      </c>
      <c r="C1097" s="24" t="s">
        <v>123</v>
      </c>
      <c r="D1097" s="24" t="s">
        <v>10</v>
      </c>
      <c r="E1097" s="24" t="s">
        <v>181</v>
      </c>
      <c r="F1097" s="24" t="s">
        <v>18</v>
      </c>
      <c r="G1097" s="24" t="s">
        <v>178</v>
      </c>
      <c r="H1097" s="24" t="s">
        <v>178</v>
      </c>
      <c r="I1097" s="24" t="s">
        <v>11</v>
      </c>
      <c r="J1097" s="27">
        <v>99317.955106861526</v>
      </c>
    </row>
    <row r="1098" spans="1:10" x14ac:dyDescent="0.25">
      <c r="A1098" s="23">
        <v>43009</v>
      </c>
      <c r="B1098" s="24" t="s">
        <v>103</v>
      </c>
      <c r="C1098" s="24" t="s">
        <v>186</v>
      </c>
      <c r="D1098" s="24" t="s">
        <v>8</v>
      </c>
      <c r="E1098" s="24" t="s">
        <v>181</v>
      </c>
      <c r="F1098" s="24" t="s">
        <v>18</v>
      </c>
      <c r="G1098" s="24" t="s">
        <v>178</v>
      </c>
      <c r="H1098" s="24" t="s">
        <v>178</v>
      </c>
      <c r="I1098" s="24" t="s">
        <v>12</v>
      </c>
      <c r="J1098" s="27">
        <v>397271.82042744604</v>
      </c>
    </row>
    <row r="1099" spans="1:10" x14ac:dyDescent="0.25">
      <c r="A1099" s="23">
        <v>43009</v>
      </c>
      <c r="B1099" s="24" t="s">
        <v>104</v>
      </c>
      <c r="C1099" s="24" t="s">
        <v>118</v>
      </c>
      <c r="D1099" s="24" t="s">
        <v>0</v>
      </c>
      <c r="E1099" s="24" t="s">
        <v>181</v>
      </c>
      <c r="F1099" s="24" t="s">
        <v>25</v>
      </c>
      <c r="G1099" s="24" t="s">
        <v>178</v>
      </c>
      <c r="H1099" s="24" t="s">
        <v>178</v>
      </c>
      <c r="I1099" s="24" t="s">
        <v>129</v>
      </c>
      <c r="J1099" s="27">
        <v>51932283.418895818</v>
      </c>
    </row>
    <row r="1100" spans="1:10" x14ac:dyDescent="0.25">
      <c r="A1100" s="23">
        <v>43009</v>
      </c>
      <c r="B1100" s="24" t="s">
        <v>104</v>
      </c>
      <c r="C1100" s="24" t="s">
        <v>118</v>
      </c>
      <c r="D1100" s="24" t="s">
        <v>0</v>
      </c>
      <c r="E1100" s="24" t="s">
        <v>178</v>
      </c>
      <c r="F1100" s="24" t="s">
        <v>19</v>
      </c>
      <c r="G1100" s="24" t="s">
        <v>182</v>
      </c>
      <c r="H1100" s="24" t="s">
        <v>178</v>
      </c>
      <c r="I1100" s="24" t="s">
        <v>47</v>
      </c>
      <c r="J1100" s="27">
        <v>51195074.348280579</v>
      </c>
    </row>
    <row r="1101" spans="1:10" x14ac:dyDescent="0.25">
      <c r="A1101" s="23">
        <v>43009</v>
      </c>
      <c r="B1101" s="24" t="s">
        <v>104</v>
      </c>
      <c r="C1101" s="24" t="s">
        <v>118</v>
      </c>
      <c r="D1101" s="24" t="s">
        <v>0</v>
      </c>
      <c r="E1101" s="24" t="s">
        <v>178</v>
      </c>
      <c r="F1101" s="24" t="s">
        <v>19</v>
      </c>
      <c r="G1101" s="24" t="s">
        <v>178</v>
      </c>
      <c r="H1101" s="24" t="s">
        <v>21</v>
      </c>
      <c r="I1101" s="24" t="s">
        <v>78</v>
      </c>
      <c r="J1101" s="27">
        <v>21331280.978450239</v>
      </c>
    </row>
    <row r="1102" spans="1:10" x14ac:dyDescent="0.25">
      <c r="A1102" s="23">
        <v>43009</v>
      </c>
      <c r="B1102" s="24" t="s">
        <v>104</v>
      </c>
      <c r="C1102" s="24" t="s">
        <v>118</v>
      </c>
      <c r="D1102" s="24" t="s">
        <v>0</v>
      </c>
      <c r="E1102" s="24" t="s">
        <v>178</v>
      </c>
      <c r="F1102" s="24" t="s">
        <v>19</v>
      </c>
      <c r="G1102" s="24" t="s">
        <v>178</v>
      </c>
      <c r="H1102" s="24" t="s">
        <v>22</v>
      </c>
      <c r="I1102" s="24" t="s">
        <v>79</v>
      </c>
      <c r="J1102" s="27">
        <v>19624778.500174221</v>
      </c>
    </row>
    <row r="1103" spans="1:10" x14ac:dyDescent="0.25">
      <c r="A1103" s="23">
        <v>43009</v>
      </c>
      <c r="B1103" s="24" t="s">
        <v>104</v>
      </c>
      <c r="C1103" s="24" t="s">
        <v>118</v>
      </c>
      <c r="D1103" s="24" t="s">
        <v>0</v>
      </c>
      <c r="E1103" s="24" t="s">
        <v>178</v>
      </c>
      <c r="F1103" s="24" t="s">
        <v>19</v>
      </c>
      <c r="G1103" s="24" t="s">
        <v>178</v>
      </c>
      <c r="H1103" s="24" t="s">
        <v>20</v>
      </c>
      <c r="I1103" s="24" t="s">
        <v>80</v>
      </c>
      <c r="J1103" s="27">
        <v>10239014.869656114</v>
      </c>
    </row>
    <row r="1104" spans="1:10" x14ac:dyDescent="0.25">
      <c r="A1104" s="23">
        <v>43009</v>
      </c>
      <c r="B1104" s="24" t="s">
        <v>104</v>
      </c>
      <c r="C1104" s="24" t="s">
        <v>118</v>
      </c>
      <c r="D1104" s="24" t="s">
        <v>0</v>
      </c>
      <c r="E1104" s="24" t="s">
        <v>178</v>
      </c>
      <c r="F1104" s="24" t="s">
        <v>23</v>
      </c>
      <c r="G1104" s="24" t="s">
        <v>182</v>
      </c>
      <c r="H1104" s="24" t="s">
        <v>178</v>
      </c>
      <c r="I1104" s="24" t="s">
        <v>48</v>
      </c>
      <c r="J1104" s="27">
        <v>737209.07061524026</v>
      </c>
    </row>
    <row r="1105" spans="1:10" x14ac:dyDescent="0.25">
      <c r="A1105" s="23">
        <v>43009</v>
      </c>
      <c r="B1105" s="24" t="s">
        <v>104</v>
      </c>
      <c r="C1105" s="24" t="s">
        <v>118</v>
      </c>
      <c r="D1105" s="24" t="s">
        <v>0</v>
      </c>
      <c r="E1105" s="24" t="s">
        <v>178</v>
      </c>
      <c r="F1105" s="24" t="s">
        <v>23</v>
      </c>
      <c r="G1105" s="24" t="s">
        <v>178</v>
      </c>
      <c r="H1105" s="24" t="s">
        <v>201</v>
      </c>
      <c r="I1105" s="24" t="s">
        <v>81</v>
      </c>
      <c r="J1105" s="27">
        <v>645057.93678833521</v>
      </c>
    </row>
    <row r="1106" spans="1:10" x14ac:dyDescent="0.25">
      <c r="A1106" s="23">
        <v>43009</v>
      </c>
      <c r="B1106" s="24" t="s">
        <v>104</v>
      </c>
      <c r="C1106" s="24" t="s">
        <v>118</v>
      </c>
      <c r="D1106" s="24" t="s">
        <v>0</v>
      </c>
      <c r="E1106" s="24" t="s">
        <v>178</v>
      </c>
      <c r="F1106" s="24" t="s">
        <v>23</v>
      </c>
      <c r="G1106" s="24" t="s">
        <v>178</v>
      </c>
      <c r="H1106" s="24" t="s">
        <v>202</v>
      </c>
      <c r="I1106" s="24" t="s">
        <v>82</v>
      </c>
      <c r="J1106" s="27">
        <v>92151.133826905047</v>
      </c>
    </row>
    <row r="1107" spans="1:10" x14ac:dyDescent="0.25">
      <c r="A1107" s="23">
        <v>43009</v>
      </c>
      <c r="B1107" s="24" t="s">
        <v>104</v>
      </c>
      <c r="C1107" s="24" t="s">
        <v>119</v>
      </c>
      <c r="D1107" s="24" t="s">
        <v>1</v>
      </c>
      <c r="E1107" s="24" t="s">
        <v>181</v>
      </c>
      <c r="F1107" s="24" t="s">
        <v>23</v>
      </c>
      <c r="G1107" s="24" t="s">
        <v>178</v>
      </c>
      <c r="H1107" s="24" t="s">
        <v>178</v>
      </c>
      <c r="I1107" s="24" t="s">
        <v>49</v>
      </c>
      <c r="J1107" s="27">
        <v>31999587.231022596</v>
      </c>
    </row>
    <row r="1108" spans="1:10" x14ac:dyDescent="0.25">
      <c r="A1108" s="23">
        <v>43009</v>
      </c>
      <c r="B1108" s="24" t="s">
        <v>104</v>
      </c>
      <c r="C1108" s="24" t="s">
        <v>119</v>
      </c>
      <c r="D1108" s="24" t="s">
        <v>1</v>
      </c>
      <c r="E1108" s="24" t="s">
        <v>178</v>
      </c>
      <c r="F1108" s="24" t="s">
        <v>19</v>
      </c>
      <c r="G1108" s="24" t="s">
        <v>182</v>
      </c>
      <c r="H1108" s="24" t="s">
        <v>178</v>
      </c>
      <c r="I1108" s="24" t="s">
        <v>50</v>
      </c>
      <c r="J1108" s="27">
        <v>31607838.902628429</v>
      </c>
    </row>
    <row r="1109" spans="1:10" x14ac:dyDescent="0.25">
      <c r="A1109" s="23">
        <v>43009</v>
      </c>
      <c r="B1109" s="24" t="s">
        <v>104</v>
      </c>
      <c r="C1109" s="24" t="s">
        <v>119</v>
      </c>
      <c r="D1109" s="24" t="s">
        <v>1</v>
      </c>
      <c r="E1109" s="24" t="s">
        <v>178</v>
      </c>
      <c r="F1109" s="24" t="s">
        <v>19</v>
      </c>
      <c r="G1109" s="24" t="s">
        <v>178</v>
      </c>
      <c r="H1109" s="24" t="s">
        <v>21</v>
      </c>
      <c r="I1109" s="24" t="s">
        <v>83</v>
      </c>
      <c r="J1109" s="27">
        <v>13588025.983272802</v>
      </c>
    </row>
    <row r="1110" spans="1:10" x14ac:dyDescent="0.25">
      <c r="A1110" s="23">
        <v>43009</v>
      </c>
      <c r="B1110" s="24" t="s">
        <v>104</v>
      </c>
      <c r="C1110" s="24" t="s">
        <v>119</v>
      </c>
      <c r="D1110" s="24" t="s">
        <v>1</v>
      </c>
      <c r="E1110" s="24" t="s">
        <v>178</v>
      </c>
      <c r="F1110" s="24" t="s">
        <v>19</v>
      </c>
      <c r="G1110" s="24" t="s">
        <v>178</v>
      </c>
      <c r="H1110" s="24" t="s">
        <v>22</v>
      </c>
      <c r="I1110" s="24" t="s">
        <v>84</v>
      </c>
      <c r="J1110" s="27">
        <v>12500983.904610978</v>
      </c>
    </row>
    <row r="1111" spans="1:10" x14ac:dyDescent="0.25">
      <c r="A1111" s="23">
        <v>43009</v>
      </c>
      <c r="B1111" s="24" t="s">
        <v>104</v>
      </c>
      <c r="C1111" s="24" t="s">
        <v>119</v>
      </c>
      <c r="D1111" s="24" t="s">
        <v>1</v>
      </c>
      <c r="E1111" s="24" t="s">
        <v>178</v>
      </c>
      <c r="F1111" s="24" t="s">
        <v>19</v>
      </c>
      <c r="G1111" s="24" t="s">
        <v>178</v>
      </c>
      <c r="H1111" s="24" t="s">
        <v>20</v>
      </c>
      <c r="I1111" s="24" t="s">
        <v>85</v>
      </c>
      <c r="J1111" s="27">
        <v>5518829.0147446459</v>
      </c>
    </row>
    <row r="1112" spans="1:10" x14ac:dyDescent="0.25">
      <c r="A1112" s="23">
        <v>43009</v>
      </c>
      <c r="B1112" s="24" t="s">
        <v>104</v>
      </c>
      <c r="C1112" s="24" t="s">
        <v>119</v>
      </c>
      <c r="D1112" s="24" t="s">
        <v>1</v>
      </c>
      <c r="E1112" s="24" t="s">
        <v>178</v>
      </c>
      <c r="F1112" s="24" t="s">
        <v>23</v>
      </c>
      <c r="G1112" s="24" t="s">
        <v>182</v>
      </c>
      <c r="H1112" s="24" t="s">
        <v>178</v>
      </c>
      <c r="I1112" s="24" t="s">
        <v>51</v>
      </c>
      <c r="J1112" s="27">
        <v>391748.32839416759</v>
      </c>
    </row>
    <row r="1113" spans="1:10" x14ac:dyDescent="0.25">
      <c r="A1113" s="23">
        <v>43009</v>
      </c>
      <c r="B1113" s="24" t="s">
        <v>104</v>
      </c>
      <c r="C1113" s="24" t="s">
        <v>119</v>
      </c>
      <c r="D1113" s="24" t="s">
        <v>1</v>
      </c>
      <c r="E1113" s="24" t="s">
        <v>178</v>
      </c>
      <c r="F1113" s="24" t="s">
        <v>23</v>
      </c>
      <c r="G1113" s="24" t="s">
        <v>178</v>
      </c>
      <c r="H1113" s="24" t="s">
        <v>201</v>
      </c>
      <c r="I1113" s="24" t="s">
        <v>86</v>
      </c>
      <c r="J1113" s="27">
        <v>322528.9683941676</v>
      </c>
    </row>
    <row r="1114" spans="1:10" x14ac:dyDescent="0.25">
      <c r="A1114" s="23">
        <v>43009</v>
      </c>
      <c r="B1114" s="24" t="s">
        <v>104</v>
      </c>
      <c r="C1114" s="24" t="s">
        <v>119</v>
      </c>
      <c r="D1114" s="24" t="s">
        <v>1</v>
      </c>
      <c r="E1114" s="24" t="s">
        <v>178</v>
      </c>
      <c r="F1114" s="24" t="s">
        <v>23</v>
      </c>
      <c r="G1114" s="24" t="s">
        <v>178</v>
      </c>
      <c r="H1114" s="24" t="s">
        <v>202</v>
      </c>
      <c r="I1114" s="24" t="s">
        <v>87</v>
      </c>
      <c r="J1114" s="27">
        <v>69219.360000000015</v>
      </c>
    </row>
    <row r="1115" spans="1:10" x14ac:dyDescent="0.25">
      <c r="A1115" s="23">
        <v>43009</v>
      </c>
      <c r="B1115" s="24" t="s">
        <v>104</v>
      </c>
      <c r="C1115" s="24" t="s">
        <v>183</v>
      </c>
      <c r="D1115" s="24" t="s">
        <v>208</v>
      </c>
      <c r="E1115" s="24" t="s">
        <v>181</v>
      </c>
      <c r="F1115" s="24" t="s">
        <v>23</v>
      </c>
      <c r="G1115" s="24" t="s">
        <v>178</v>
      </c>
      <c r="H1115" s="24" t="s">
        <v>178</v>
      </c>
      <c r="I1115" s="24" t="s">
        <v>52</v>
      </c>
      <c r="J1115" s="27">
        <v>19932696.187873222</v>
      </c>
    </row>
    <row r="1116" spans="1:10" x14ac:dyDescent="0.25">
      <c r="A1116" s="23">
        <v>43009</v>
      </c>
      <c r="B1116" s="24" t="s">
        <v>104</v>
      </c>
      <c r="C1116" s="24" t="s">
        <v>183</v>
      </c>
      <c r="D1116" s="24" t="s">
        <v>208</v>
      </c>
      <c r="E1116" s="24" t="s">
        <v>178</v>
      </c>
      <c r="F1116" s="24" t="s">
        <v>19</v>
      </c>
      <c r="G1116" s="24" t="s">
        <v>182</v>
      </c>
      <c r="H1116" s="24" t="s">
        <v>178</v>
      </c>
      <c r="I1116" s="24" t="s">
        <v>53</v>
      </c>
      <c r="J1116" s="27">
        <v>19587235.44565215</v>
      </c>
    </row>
    <row r="1117" spans="1:10" x14ac:dyDescent="0.25">
      <c r="A1117" s="23">
        <v>43009</v>
      </c>
      <c r="B1117" s="24" t="s">
        <v>104</v>
      </c>
      <c r="C1117" s="24" t="s">
        <v>183</v>
      </c>
      <c r="D1117" s="24" t="s">
        <v>208</v>
      </c>
      <c r="E1117" s="24" t="s">
        <v>178</v>
      </c>
      <c r="F1117" s="24" t="s">
        <v>19</v>
      </c>
      <c r="G1117" s="24" t="s">
        <v>178</v>
      </c>
      <c r="H1117" s="24" t="s">
        <v>21</v>
      </c>
      <c r="I1117" s="24" t="s">
        <v>88</v>
      </c>
      <c r="J1117" s="27">
        <v>7743254.9951774366</v>
      </c>
    </row>
    <row r="1118" spans="1:10" x14ac:dyDescent="0.25">
      <c r="A1118" s="23">
        <v>43009</v>
      </c>
      <c r="B1118" s="24" t="s">
        <v>104</v>
      </c>
      <c r="C1118" s="24" t="s">
        <v>183</v>
      </c>
      <c r="D1118" s="24" t="s">
        <v>208</v>
      </c>
      <c r="E1118" s="24" t="s">
        <v>178</v>
      </c>
      <c r="F1118" s="24" t="s">
        <v>19</v>
      </c>
      <c r="G1118" s="24" t="s">
        <v>178</v>
      </c>
      <c r="H1118" s="24" t="s">
        <v>22</v>
      </c>
      <c r="I1118" s="24" t="s">
        <v>89</v>
      </c>
      <c r="J1118" s="27">
        <v>7123794.5955632422</v>
      </c>
    </row>
    <row r="1119" spans="1:10" x14ac:dyDescent="0.25">
      <c r="A1119" s="23">
        <v>43009</v>
      </c>
      <c r="B1119" s="24" t="s">
        <v>104</v>
      </c>
      <c r="C1119" s="24" t="s">
        <v>183</v>
      </c>
      <c r="D1119" s="24" t="s">
        <v>208</v>
      </c>
      <c r="E1119" s="24" t="s">
        <v>178</v>
      </c>
      <c r="F1119" s="24" t="s">
        <v>19</v>
      </c>
      <c r="G1119" s="24" t="s">
        <v>178</v>
      </c>
      <c r="H1119" s="24" t="s">
        <v>20</v>
      </c>
      <c r="I1119" s="24" t="s">
        <v>90</v>
      </c>
      <c r="J1119" s="27">
        <v>4720185.854911468</v>
      </c>
    </row>
    <row r="1120" spans="1:10" x14ac:dyDescent="0.25">
      <c r="A1120" s="23">
        <v>43009</v>
      </c>
      <c r="B1120" s="24" t="s">
        <v>104</v>
      </c>
      <c r="C1120" s="24" t="s">
        <v>183</v>
      </c>
      <c r="D1120" s="24" t="s">
        <v>208</v>
      </c>
      <c r="E1120" s="24" t="s">
        <v>178</v>
      </c>
      <c r="F1120" s="24" t="s">
        <v>23</v>
      </c>
      <c r="G1120" s="24" t="s">
        <v>182</v>
      </c>
      <c r="H1120" s="24" t="s">
        <v>178</v>
      </c>
      <c r="I1120" s="24" t="s">
        <v>54</v>
      </c>
      <c r="J1120" s="27">
        <v>345460.74222107267</v>
      </c>
    </row>
    <row r="1121" spans="1:10" x14ac:dyDescent="0.25">
      <c r="A1121" s="23">
        <v>43009</v>
      </c>
      <c r="B1121" s="24" t="s">
        <v>104</v>
      </c>
      <c r="C1121" s="24" t="s">
        <v>183</v>
      </c>
      <c r="D1121" s="24" t="s">
        <v>208</v>
      </c>
      <c r="E1121" s="24" t="s">
        <v>178</v>
      </c>
      <c r="F1121" s="24" t="s">
        <v>23</v>
      </c>
      <c r="G1121" s="24" t="s">
        <v>178</v>
      </c>
      <c r="H1121" s="24" t="s">
        <v>201</v>
      </c>
      <c r="I1121" s="24" t="s">
        <v>92</v>
      </c>
      <c r="J1121" s="27">
        <v>322528.9683941676</v>
      </c>
    </row>
    <row r="1122" spans="1:10" x14ac:dyDescent="0.25">
      <c r="A1122" s="23">
        <v>43009</v>
      </c>
      <c r="B1122" s="24" t="s">
        <v>104</v>
      </c>
      <c r="C1122" s="24" t="s">
        <v>183</v>
      </c>
      <c r="D1122" s="24" t="s">
        <v>208</v>
      </c>
      <c r="E1122" s="24" t="s">
        <v>178</v>
      </c>
      <c r="F1122" s="24" t="s">
        <v>23</v>
      </c>
      <c r="G1122" s="24" t="s">
        <v>178</v>
      </c>
      <c r="H1122" s="24" t="s">
        <v>202</v>
      </c>
      <c r="I1122" s="24" t="s">
        <v>91</v>
      </c>
      <c r="J1122" s="27">
        <v>22931.773826905031</v>
      </c>
    </row>
    <row r="1123" spans="1:10" x14ac:dyDescent="0.25">
      <c r="A1123" s="23">
        <v>43009</v>
      </c>
      <c r="B1123" s="24" t="s">
        <v>104</v>
      </c>
      <c r="C1123" s="24" t="s">
        <v>120</v>
      </c>
      <c r="D1123" s="24" t="s">
        <v>14</v>
      </c>
      <c r="E1123" s="24" t="s">
        <v>181</v>
      </c>
      <c r="F1123" s="24" t="s">
        <v>23</v>
      </c>
      <c r="G1123" s="24" t="s">
        <v>178</v>
      </c>
      <c r="H1123" s="24" t="s">
        <v>178</v>
      </c>
      <c r="I1123" s="24" t="s">
        <v>55</v>
      </c>
      <c r="J1123" s="27">
        <v>730985</v>
      </c>
    </row>
    <row r="1124" spans="1:10" x14ac:dyDescent="0.25">
      <c r="A1124" s="23">
        <v>43009</v>
      </c>
      <c r="B1124" s="24" t="s">
        <v>104</v>
      </c>
      <c r="C1124" s="24" t="s">
        <v>120</v>
      </c>
      <c r="D1124" s="24" t="s">
        <v>14</v>
      </c>
      <c r="E1124" s="24" t="s">
        <v>178</v>
      </c>
      <c r="F1124" s="24" t="s">
        <v>203</v>
      </c>
      <c r="G1124" s="24" t="s">
        <v>182</v>
      </c>
      <c r="H1124" s="24" t="s">
        <v>178</v>
      </c>
      <c r="I1124" s="24" t="s">
        <v>56</v>
      </c>
      <c r="J1124" s="27">
        <v>160000</v>
      </c>
    </row>
    <row r="1125" spans="1:10" x14ac:dyDescent="0.25">
      <c r="A1125" s="23">
        <v>43009</v>
      </c>
      <c r="B1125" s="24" t="s">
        <v>104</v>
      </c>
      <c r="C1125" s="24" t="s">
        <v>120</v>
      </c>
      <c r="D1125" s="24" t="s">
        <v>14</v>
      </c>
      <c r="E1125" s="24" t="s">
        <v>178</v>
      </c>
      <c r="F1125" s="24" t="s">
        <v>32</v>
      </c>
      <c r="G1125" s="24" t="s">
        <v>182</v>
      </c>
      <c r="H1125" s="24" t="s">
        <v>178</v>
      </c>
      <c r="I1125" s="24" t="s">
        <v>57</v>
      </c>
      <c r="J1125" s="27">
        <v>400400</v>
      </c>
    </row>
    <row r="1126" spans="1:10" x14ac:dyDescent="0.25">
      <c r="A1126" s="23">
        <v>43009</v>
      </c>
      <c r="B1126" s="24" t="s">
        <v>104</v>
      </c>
      <c r="C1126" s="24" t="s">
        <v>120</v>
      </c>
      <c r="D1126" s="24" t="s">
        <v>14</v>
      </c>
      <c r="E1126" s="24" t="s">
        <v>178</v>
      </c>
      <c r="F1126" s="24" t="s">
        <v>32</v>
      </c>
      <c r="G1126" s="24" t="s">
        <v>178</v>
      </c>
      <c r="H1126" s="24" t="s">
        <v>37</v>
      </c>
      <c r="I1126" s="24" t="s">
        <v>93</v>
      </c>
      <c r="J1126" s="27">
        <v>280000</v>
      </c>
    </row>
    <row r="1127" spans="1:10" x14ac:dyDescent="0.25">
      <c r="A1127" s="23">
        <v>43009</v>
      </c>
      <c r="B1127" s="24" t="s">
        <v>104</v>
      </c>
      <c r="C1127" s="24" t="s">
        <v>120</v>
      </c>
      <c r="D1127" s="24" t="s">
        <v>14</v>
      </c>
      <c r="E1127" s="24" t="s">
        <v>178</v>
      </c>
      <c r="F1127" s="24" t="s">
        <v>32</v>
      </c>
      <c r="G1127" s="24" t="s">
        <v>178</v>
      </c>
      <c r="H1127" s="24" t="s">
        <v>38</v>
      </c>
      <c r="I1127" s="24" t="s">
        <v>94</v>
      </c>
      <c r="J1127" s="27">
        <v>28000</v>
      </c>
    </row>
    <row r="1128" spans="1:10" x14ac:dyDescent="0.25">
      <c r="A1128" s="23">
        <v>43009</v>
      </c>
      <c r="B1128" s="24" t="s">
        <v>104</v>
      </c>
      <c r="C1128" s="24" t="s">
        <v>120</v>
      </c>
      <c r="D1128" s="24" t="s">
        <v>14</v>
      </c>
      <c r="E1128" s="24" t="s">
        <v>178</v>
      </c>
      <c r="F1128" s="24" t="s">
        <v>32</v>
      </c>
      <c r="G1128" s="24" t="s">
        <v>178</v>
      </c>
      <c r="H1128" s="24" t="s">
        <v>39</v>
      </c>
      <c r="I1128" s="24" t="s">
        <v>94</v>
      </c>
      <c r="J1128" s="27">
        <v>92400</v>
      </c>
    </row>
    <row r="1129" spans="1:10" x14ac:dyDescent="0.25">
      <c r="A1129" s="23">
        <v>43009</v>
      </c>
      <c r="B1129" s="24" t="s">
        <v>104</v>
      </c>
      <c r="C1129" s="24" t="s">
        <v>120</v>
      </c>
      <c r="D1129" s="24" t="s">
        <v>14</v>
      </c>
      <c r="E1129" s="24" t="s">
        <v>178</v>
      </c>
      <c r="F1129" s="24" t="s">
        <v>15</v>
      </c>
      <c r="G1129" s="24" t="s">
        <v>182</v>
      </c>
      <c r="H1129" s="24" t="s">
        <v>178</v>
      </c>
      <c r="I1129" s="24" t="s">
        <v>58</v>
      </c>
      <c r="J1129" s="27">
        <v>103397</v>
      </c>
    </row>
    <row r="1130" spans="1:10" x14ac:dyDescent="0.25">
      <c r="A1130" s="23">
        <v>43009</v>
      </c>
      <c r="B1130" s="24" t="s">
        <v>104</v>
      </c>
      <c r="C1130" s="24" t="s">
        <v>120</v>
      </c>
      <c r="D1130" s="24" t="s">
        <v>14</v>
      </c>
      <c r="E1130" s="24" t="s">
        <v>178</v>
      </c>
      <c r="F1130" s="24" t="s">
        <v>15</v>
      </c>
      <c r="G1130" s="24" t="s">
        <v>178</v>
      </c>
      <c r="H1130" s="24" t="s">
        <v>40</v>
      </c>
      <c r="I1130" s="24" t="s">
        <v>95</v>
      </c>
      <c r="J1130" s="27">
        <v>41647</v>
      </c>
    </row>
    <row r="1131" spans="1:10" x14ac:dyDescent="0.25">
      <c r="A1131" s="23">
        <v>43009</v>
      </c>
      <c r="B1131" s="24" t="s">
        <v>104</v>
      </c>
      <c r="C1131" s="24" t="s">
        <v>120</v>
      </c>
      <c r="D1131" s="24" t="s">
        <v>14</v>
      </c>
      <c r="E1131" s="24" t="s">
        <v>178</v>
      </c>
      <c r="F1131" s="24" t="s">
        <v>15</v>
      </c>
      <c r="G1131" s="24" t="s">
        <v>178</v>
      </c>
      <c r="H1131" s="24" t="s">
        <v>41</v>
      </c>
      <c r="I1131" s="24" t="s">
        <v>96</v>
      </c>
      <c r="J1131" s="27">
        <v>45364</v>
      </c>
    </row>
    <row r="1132" spans="1:10" x14ac:dyDescent="0.25">
      <c r="A1132" s="23">
        <v>43009</v>
      </c>
      <c r="B1132" s="24" t="s">
        <v>104</v>
      </c>
      <c r="C1132" s="24" t="s">
        <v>120</v>
      </c>
      <c r="D1132" s="24" t="s">
        <v>14</v>
      </c>
      <c r="E1132" s="24" t="s">
        <v>178</v>
      </c>
      <c r="F1132" s="24" t="s">
        <v>15</v>
      </c>
      <c r="G1132" s="24" t="s">
        <v>178</v>
      </c>
      <c r="H1132" s="24" t="s">
        <v>42</v>
      </c>
      <c r="I1132" s="24" t="s">
        <v>97</v>
      </c>
      <c r="J1132" s="27">
        <v>16386</v>
      </c>
    </row>
    <row r="1133" spans="1:10" x14ac:dyDescent="0.25">
      <c r="A1133" s="23">
        <v>43009</v>
      </c>
      <c r="B1133" s="24" t="s">
        <v>104</v>
      </c>
      <c r="C1133" s="24" t="s">
        <v>120</v>
      </c>
      <c r="D1133" s="24" t="s">
        <v>14</v>
      </c>
      <c r="E1133" s="24" t="s">
        <v>178</v>
      </c>
      <c r="F1133" s="24" t="s">
        <v>29</v>
      </c>
      <c r="G1133" s="24" t="s">
        <v>182</v>
      </c>
      <c r="H1133" s="24" t="s">
        <v>178</v>
      </c>
      <c r="I1133" s="24" t="s">
        <v>59</v>
      </c>
      <c r="J1133" s="27">
        <v>19486</v>
      </c>
    </row>
    <row r="1134" spans="1:10" x14ac:dyDescent="0.25">
      <c r="A1134" s="23">
        <v>43009</v>
      </c>
      <c r="B1134" s="24" t="s">
        <v>104</v>
      </c>
      <c r="C1134" s="24" t="s">
        <v>120</v>
      </c>
      <c r="D1134" s="24" t="s">
        <v>14</v>
      </c>
      <c r="E1134" s="24" t="s">
        <v>178</v>
      </c>
      <c r="F1134" s="24" t="s">
        <v>36</v>
      </c>
      <c r="G1134" s="24" t="s">
        <v>182</v>
      </c>
      <c r="H1134" s="24" t="s">
        <v>178</v>
      </c>
      <c r="I1134" s="24" t="s">
        <v>60</v>
      </c>
      <c r="J1134" s="27">
        <v>47702</v>
      </c>
    </row>
    <row r="1135" spans="1:10" x14ac:dyDescent="0.25">
      <c r="A1135" s="23">
        <v>43009</v>
      </c>
      <c r="B1135" s="24" t="s">
        <v>104</v>
      </c>
      <c r="C1135" s="24" t="s">
        <v>120</v>
      </c>
      <c r="D1135" s="24" t="s">
        <v>2</v>
      </c>
      <c r="E1135" s="24" t="s">
        <v>181</v>
      </c>
      <c r="F1135" s="24" t="s">
        <v>36</v>
      </c>
      <c r="G1135" s="24" t="s">
        <v>178</v>
      </c>
      <c r="H1135" s="24" t="s">
        <v>178</v>
      </c>
      <c r="I1135" s="24" t="s">
        <v>61</v>
      </c>
      <c r="J1135" s="27">
        <v>14699754.683779163</v>
      </c>
    </row>
    <row r="1136" spans="1:10" x14ac:dyDescent="0.25">
      <c r="A1136" s="23">
        <v>43009</v>
      </c>
      <c r="B1136" s="24" t="s">
        <v>104</v>
      </c>
      <c r="C1136" s="24" t="s">
        <v>120</v>
      </c>
      <c r="D1136" s="24" t="s">
        <v>2</v>
      </c>
      <c r="E1136" s="24" t="s">
        <v>178</v>
      </c>
      <c r="F1136" s="24" t="s">
        <v>16</v>
      </c>
      <c r="G1136" s="24" t="s">
        <v>182</v>
      </c>
      <c r="H1136" s="24" t="s">
        <v>178</v>
      </c>
      <c r="I1136" s="24" t="s">
        <v>62</v>
      </c>
      <c r="J1136" s="27">
        <v>1250000</v>
      </c>
    </row>
    <row r="1137" spans="1:10" x14ac:dyDescent="0.25">
      <c r="A1137" s="23">
        <v>43009</v>
      </c>
      <c r="B1137" s="24" t="s">
        <v>104</v>
      </c>
      <c r="C1137" s="24" t="s">
        <v>120</v>
      </c>
      <c r="D1137" s="24" t="s">
        <v>2</v>
      </c>
      <c r="E1137" s="24" t="s">
        <v>178</v>
      </c>
      <c r="F1137" s="24" t="s">
        <v>31</v>
      </c>
      <c r="G1137" s="24" t="s">
        <v>182</v>
      </c>
      <c r="H1137" s="24" t="s">
        <v>178</v>
      </c>
      <c r="I1137" s="24" t="s">
        <v>63</v>
      </c>
      <c r="J1137" s="27">
        <v>1246245</v>
      </c>
    </row>
    <row r="1138" spans="1:10" x14ac:dyDescent="0.25">
      <c r="A1138" s="23">
        <v>43009</v>
      </c>
      <c r="B1138" s="24" t="s">
        <v>104</v>
      </c>
      <c r="C1138" s="24" t="s">
        <v>120</v>
      </c>
      <c r="D1138" s="24" t="s">
        <v>2</v>
      </c>
      <c r="E1138" s="24" t="s">
        <v>178</v>
      </c>
      <c r="F1138" s="24" t="s">
        <v>31</v>
      </c>
      <c r="G1138" s="24" t="s">
        <v>178</v>
      </c>
      <c r="H1138" s="24" t="s">
        <v>37</v>
      </c>
      <c r="I1138" s="24" t="s">
        <v>98</v>
      </c>
      <c r="J1138" s="27">
        <v>577500</v>
      </c>
    </row>
    <row r="1139" spans="1:10" x14ac:dyDescent="0.25">
      <c r="A1139" s="23">
        <v>43009</v>
      </c>
      <c r="B1139" s="24" t="s">
        <v>104</v>
      </c>
      <c r="C1139" s="24" t="s">
        <v>120</v>
      </c>
      <c r="D1139" s="24" t="s">
        <v>2</v>
      </c>
      <c r="E1139" s="24" t="s">
        <v>178</v>
      </c>
      <c r="F1139" s="24" t="s">
        <v>31</v>
      </c>
      <c r="G1139" s="24" t="s">
        <v>178</v>
      </c>
      <c r="H1139" s="24" t="s">
        <v>38</v>
      </c>
      <c r="I1139" s="24" t="s">
        <v>99</v>
      </c>
      <c r="J1139" s="27">
        <v>381150</v>
      </c>
    </row>
    <row r="1140" spans="1:10" x14ac:dyDescent="0.25">
      <c r="A1140" s="23">
        <v>43009</v>
      </c>
      <c r="B1140" s="24" t="s">
        <v>104</v>
      </c>
      <c r="C1140" s="24" t="s">
        <v>120</v>
      </c>
      <c r="D1140" s="24" t="s">
        <v>2</v>
      </c>
      <c r="E1140" s="24" t="s">
        <v>178</v>
      </c>
      <c r="F1140" s="24" t="s">
        <v>31</v>
      </c>
      <c r="G1140" s="24" t="s">
        <v>178</v>
      </c>
      <c r="H1140" s="24" t="s">
        <v>39</v>
      </c>
      <c r="I1140" s="24" t="s">
        <v>100</v>
      </c>
      <c r="J1140" s="27">
        <v>287595</v>
      </c>
    </row>
    <row r="1141" spans="1:10" x14ac:dyDescent="0.25">
      <c r="A1141" s="23">
        <v>43009</v>
      </c>
      <c r="B1141" s="24" t="s">
        <v>104</v>
      </c>
      <c r="C1141" s="24" t="s">
        <v>120</v>
      </c>
      <c r="D1141" s="24" t="s">
        <v>2</v>
      </c>
      <c r="E1141" s="24" t="s">
        <v>178</v>
      </c>
      <c r="F1141" s="24" t="s">
        <v>28</v>
      </c>
      <c r="G1141" s="24" t="s">
        <v>182</v>
      </c>
      <c r="H1141" s="24" t="s">
        <v>178</v>
      </c>
      <c r="I1141" s="24" t="s">
        <v>64</v>
      </c>
      <c r="J1141" s="27">
        <v>9867133.8495902047</v>
      </c>
    </row>
    <row r="1142" spans="1:10" x14ac:dyDescent="0.25">
      <c r="A1142" s="23">
        <v>43009</v>
      </c>
      <c r="B1142" s="24" t="s">
        <v>104</v>
      </c>
      <c r="C1142" s="24" t="s">
        <v>120</v>
      </c>
      <c r="D1142" s="24" t="s">
        <v>2</v>
      </c>
      <c r="E1142" s="24" t="s">
        <v>178</v>
      </c>
      <c r="F1142" s="24" t="s">
        <v>28</v>
      </c>
      <c r="G1142" s="24" t="s">
        <v>178</v>
      </c>
      <c r="H1142" s="24" t="s">
        <v>43</v>
      </c>
      <c r="I1142" s="24" t="s">
        <v>101</v>
      </c>
      <c r="J1142" s="27">
        <v>6231874.010267498</v>
      </c>
    </row>
    <row r="1143" spans="1:10" x14ac:dyDescent="0.25">
      <c r="A1143" s="23">
        <v>43009</v>
      </c>
      <c r="B1143" s="24" t="s">
        <v>104</v>
      </c>
      <c r="C1143" s="24" t="s">
        <v>120</v>
      </c>
      <c r="D1143" s="24" t="s">
        <v>2</v>
      </c>
      <c r="E1143" s="24" t="s">
        <v>178</v>
      </c>
      <c r="F1143" s="24" t="s">
        <v>28</v>
      </c>
      <c r="G1143" s="24" t="s">
        <v>178</v>
      </c>
      <c r="H1143" s="24" t="s">
        <v>44</v>
      </c>
      <c r="I1143" s="24" t="s">
        <v>102</v>
      </c>
      <c r="J1143" s="27">
        <v>3635259.8393227076</v>
      </c>
    </row>
    <row r="1144" spans="1:10" x14ac:dyDescent="0.25">
      <c r="A1144" s="23">
        <v>43009</v>
      </c>
      <c r="B1144" s="24" t="s">
        <v>104</v>
      </c>
      <c r="C1144" s="24" t="s">
        <v>120</v>
      </c>
      <c r="D1144" s="24" t="s">
        <v>2</v>
      </c>
      <c r="E1144" s="24" t="s">
        <v>178</v>
      </c>
      <c r="F1144" s="24" t="s">
        <v>35</v>
      </c>
      <c r="G1144" s="24" t="s">
        <v>182</v>
      </c>
      <c r="H1144" s="24" t="s">
        <v>178</v>
      </c>
      <c r="I1144" s="24" t="s">
        <v>65</v>
      </c>
      <c r="J1144" s="27">
        <v>270000</v>
      </c>
    </row>
    <row r="1145" spans="1:10" x14ac:dyDescent="0.25">
      <c r="A1145" s="23">
        <v>43009</v>
      </c>
      <c r="B1145" s="24" t="s">
        <v>104</v>
      </c>
      <c r="C1145" s="24" t="s">
        <v>120</v>
      </c>
      <c r="D1145" s="24" t="s">
        <v>2</v>
      </c>
      <c r="E1145" s="24" t="s">
        <v>178</v>
      </c>
      <c r="F1145" s="24" t="s">
        <v>45</v>
      </c>
      <c r="G1145" s="24" t="s">
        <v>182</v>
      </c>
      <c r="H1145" s="24" t="s">
        <v>178</v>
      </c>
      <c r="I1145" s="24" t="s">
        <v>66</v>
      </c>
      <c r="J1145" s="27">
        <v>250000</v>
      </c>
    </row>
    <row r="1146" spans="1:10" x14ac:dyDescent="0.25">
      <c r="A1146" s="23">
        <v>43009</v>
      </c>
      <c r="B1146" s="24" t="s">
        <v>104</v>
      </c>
      <c r="C1146" s="24" t="s">
        <v>120</v>
      </c>
      <c r="D1146" s="24" t="s">
        <v>2</v>
      </c>
      <c r="E1146" s="24" t="s">
        <v>178</v>
      </c>
      <c r="F1146" s="24" t="s">
        <v>30</v>
      </c>
      <c r="G1146" s="24" t="s">
        <v>182</v>
      </c>
      <c r="H1146" s="24" t="s">
        <v>178</v>
      </c>
      <c r="I1146" s="24" t="s">
        <v>67</v>
      </c>
      <c r="J1146" s="27">
        <v>1163000</v>
      </c>
    </row>
    <row r="1147" spans="1:10" x14ac:dyDescent="0.25">
      <c r="A1147" s="23">
        <v>43009</v>
      </c>
      <c r="B1147" s="24" t="s">
        <v>104</v>
      </c>
      <c r="C1147" s="24" t="s">
        <v>120</v>
      </c>
      <c r="D1147" s="24" t="s">
        <v>2</v>
      </c>
      <c r="E1147" s="24" t="s">
        <v>178</v>
      </c>
      <c r="F1147" s="24" t="s">
        <v>34</v>
      </c>
      <c r="G1147" s="24" t="s">
        <v>182</v>
      </c>
      <c r="H1147" s="24" t="s">
        <v>178</v>
      </c>
      <c r="I1147" s="24" t="s">
        <v>68</v>
      </c>
      <c r="J1147" s="27">
        <v>519322.83418895822</v>
      </c>
    </row>
    <row r="1148" spans="1:10" x14ac:dyDescent="0.25">
      <c r="A1148" s="23">
        <v>43009</v>
      </c>
      <c r="B1148" s="24" t="s">
        <v>104</v>
      </c>
      <c r="C1148" s="24" t="s">
        <v>120</v>
      </c>
      <c r="D1148" s="24" t="s">
        <v>2</v>
      </c>
      <c r="E1148" s="24" t="s">
        <v>178</v>
      </c>
      <c r="F1148" s="24" t="s">
        <v>33</v>
      </c>
      <c r="G1148" s="24" t="s">
        <v>182</v>
      </c>
      <c r="H1148" s="24" t="s">
        <v>178</v>
      </c>
      <c r="I1148" s="24" t="s">
        <v>69</v>
      </c>
      <c r="J1148" s="27">
        <v>134053</v>
      </c>
    </row>
    <row r="1149" spans="1:10" x14ac:dyDescent="0.25">
      <c r="A1149" s="23">
        <v>43009</v>
      </c>
      <c r="B1149" s="24" t="s">
        <v>104</v>
      </c>
      <c r="C1149" s="24" t="s">
        <v>184</v>
      </c>
      <c r="D1149" s="24" t="s">
        <v>17</v>
      </c>
      <c r="E1149" s="24" t="s">
        <v>181</v>
      </c>
      <c r="F1149" s="24" t="s">
        <v>33</v>
      </c>
      <c r="G1149" s="24" t="s">
        <v>178</v>
      </c>
      <c r="H1149" s="24" t="s">
        <v>178</v>
      </c>
      <c r="I1149" s="24" t="s">
        <v>70</v>
      </c>
      <c r="J1149" s="27">
        <v>4501956.5040940586</v>
      </c>
    </row>
    <row r="1150" spans="1:10" x14ac:dyDescent="0.25">
      <c r="A1150" s="23">
        <v>43009</v>
      </c>
      <c r="B1150" s="24" t="s">
        <v>104</v>
      </c>
      <c r="C1150" s="24" t="s">
        <v>121</v>
      </c>
      <c r="D1150" s="24" t="s">
        <v>5</v>
      </c>
      <c r="E1150" s="24" t="s">
        <v>181</v>
      </c>
      <c r="F1150" s="24" t="s">
        <v>33</v>
      </c>
      <c r="G1150" s="24" t="s">
        <v>178</v>
      </c>
      <c r="H1150" s="24" t="s">
        <v>178</v>
      </c>
      <c r="I1150" s="24" t="s">
        <v>71</v>
      </c>
      <c r="J1150" s="27">
        <v>5366</v>
      </c>
    </row>
    <row r="1151" spans="1:10" x14ac:dyDescent="0.25">
      <c r="A1151" s="23">
        <v>43009</v>
      </c>
      <c r="B1151" s="24" t="s">
        <v>104</v>
      </c>
      <c r="C1151" s="24" t="s">
        <v>121</v>
      </c>
      <c r="D1151" s="24" t="s">
        <v>5</v>
      </c>
      <c r="E1151" s="24" t="s">
        <v>178</v>
      </c>
      <c r="F1151" s="24" t="s">
        <v>3</v>
      </c>
      <c r="G1151" s="24" t="s">
        <v>182</v>
      </c>
      <c r="H1151" s="24" t="s">
        <v>178</v>
      </c>
      <c r="I1151" s="24" t="s">
        <v>72</v>
      </c>
      <c r="J1151" s="27">
        <v>5366</v>
      </c>
    </row>
    <row r="1152" spans="1:10" x14ac:dyDescent="0.25">
      <c r="A1152" s="23">
        <v>43009</v>
      </c>
      <c r="B1152" s="24" t="s">
        <v>104</v>
      </c>
      <c r="C1152" s="24" t="s">
        <v>122</v>
      </c>
      <c r="D1152" s="24" t="s">
        <v>6</v>
      </c>
      <c r="E1152" s="24" t="s">
        <v>181</v>
      </c>
      <c r="F1152" s="24" t="s">
        <v>27</v>
      </c>
      <c r="G1152" s="24" t="s">
        <v>178</v>
      </c>
      <c r="H1152" s="24" t="s">
        <v>178</v>
      </c>
      <c r="I1152" s="24" t="s">
        <v>74</v>
      </c>
      <c r="J1152" s="27">
        <v>1978406</v>
      </c>
    </row>
    <row r="1153" spans="1:10" x14ac:dyDescent="0.25">
      <c r="A1153" s="23">
        <v>43009</v>
      </c>
      <c r="B1153" s="24" t="s">
        <v>104</v>
      </c>
      <c r="C1153" s="24" t="s">
        <v>122</v>
      </c>
      <c r="D1153" s="24" t="s">
        <v>6</v>
      </c>
      <c r="E1153" s="24" t="s">
        <v>178</v>
      </c>
      <c r="F1153" s="24" t="s">
        <v>4</v>
      </c>
      <c r="G1153" s="24" t="s">
        <v>182</v>
      </c>
      <c r="H1153" s="24" t="s">
        <v>178</v>
      </c>
      <c r="I1153" s="24" t="s">
        <v>75</v>
      </c>
      <c r="J1153" s="27">
        <v>1978406</v>
      </c>
    </row>
    <row r="1154" spans="1:10" x14ac:dyDescent="0.25">
      <c r="A1154" s="23">
        <v>43009</v>
      </c>
      <c r="B1154" s="24" t="s">
        <v>104</v>
      </c>
      <c r="C1154" s="24" t="s">
        <v>185</v>
      </c>
      <c r="D1154" s="24" t="s">
        <v>7</v>
      </c>
      <c r="E1154" s="24" t="s">
        <v>181</v>
      </c>
      <c r="F1154" s="24" t="s">
        <v>18</v>
      </c>
      <c r="G1154" s="24" t="s">
        <v>178</v>
      </c>
      <c r="H1154" s="24" t="s">
        <v>178</v>
      </c>
      <c r="I1154" s="24" t="s">
        <v>77</v>
      </c>
      <c r="J1154" s="27">
        <v>2528916.5040940586</v>
      </c>
    </row>
    <row r="1155" spans="1:10" x14ac:dyDescent="0.25">
      <c r="A1155" s="23">
        <v>43009</v>
      </c>
      <c r="B1155" s="24" t="s">
        <v>104</v>
      </c>
      <c r="C1155" s="24" t="s">
        <v>123</v>
      </c>
      <c r="D1155" s="24" t="s">
        <v>10</v>
      </c>
      <c r="E1155" s="24" t="s">
        <v>181</v>
      </c>
      <c r="F1155" s="24" t="s">
        <v>18</v>
      </c>
      <c r="G1155" s="24" t="s">
        <v>178</v>
      </c>
      <c r="H1155" s="24" t="s">
        <v>178</v>
      </c>
      <c r="I1155" s="24" t="s">
        <v>11</v>
      </c>
      <c r="J1155" s="27">
        <v>505783.30081881175</v>
      </c>
    </row>
    <row r="1156" spans="1:10" x14ac:dyDescent="0.25">
      <c r="A1156" s="23">
        <v>43009</v>
      </c>
      <c r="B1156" s="24" t="s">
        <v>104</v>
      </c>
      <c r="C1156" s="24" t="s">
        <v>186</v>
      </c>
      <c r="D1156" s="24" t="s">
        <v>8</v>
      </c>
      <c r="E1156" s="24" t="s">
        <v>181</v>
      </c>
      <c r="F1156" s="24" t="s">
        <v>18</v>
      </c>
      <c r="G1156" s="24" t="s">
        <v>178</v>
      </c>
      <c r="H1156" s="24" t="s">
        <v>178</v>
      </c>
      <c r="I1156" s="24" t="s">
        <v>12</v>
      </c>
      <c r="J1156" s="27">
        <v>2023133.203275247</v>
      </c>
    </row>
    <row r="1157" spans="1:10" x14ac:dyDescent="0.25">
      <c r="A1157" s="23">
        <v>43040</v>
      </c>
      <c r="B1157" s="24" t="s">
        <v>103</v>
      </c>
      <c r="C1157" s="24" t="s">
        <v>118</v>
      </c>
      <c r="D1157" s="24" t="s">
        <v>0</v>
      </c>
      <c r="E1157" s="24" t="s">
        <v>181</v>
      </c>
      <c r="F1157" s="24" t="s">
        <v>25</v>
      </c>
      <c r="G1157" s="24" t="s">
        <v>178</v>
      </c>
      <c r="H1157" s="24" t="s">
        <v>178</v>
      </c>
      <c r="I1157" s="24" t="s">
        <v>129</v>
      </c>
      <c r="J1157" s="27">
        <v>53868407.23449368</v>
      </c>
    </row>
    <row r="1158" spans="1:10" x14ac:dyDescent="0.25">
      <c r="A1158" s="23">
        <v>43040</v>
      </c>
      <c r="B1158" s="24" t="s">
        <v>103</v>
      </c>
      <c r="C1158" s="24" t="s">
        <v>118</v>
      </c>
      <c r="D1158" s="24" t="s">
        <v>0</v>
      </c>
      <c r="E1158" s="24" t="s">
        <v>178</v>
      </c>
      <c r="F1158" s="24" t="s">
        <v>19</v>
      </c>
      <c r="G1158" s="24" t="s">
        <v>182</v>
      </c>
      <c r="H1158" s="24" t="s">
        <v>178</v>
      </c>
      <c r="I1158" s="24" t="s">
        <v>47</v>
      </c>
      <c r="J1158" s="27">
        <v>53110505.960250109</v>
      </c>
    </row>
    <row r="1159" spans="1:10" x14ac:dyDescent="0.25">
      <c r="A1159" s="23">
        <v>43040</v>
      </c>
      <c r="B1159" s="24" t="s">
        <v>103</v>
      </c>
      <c r="C1159" s="24" t="s">
        <v>118</v>
      </c>
      <c r="D1159" s="24" t="s">
        <v>0</v>
      </c>
      <c r="E1159" s="24" t="s">
        <v>178</v>
      </c>
      <c r="F1159" s="24" t="s">
        <v>19</v>
      </c>
      <c r="G1159" s="24" t="s">
        <v>178</v>
      </c>
      <c r="H1159" s="24" t="s">
        <v>21</v>
      </c>
      <c r="I1159" s="24" t="s">
        <v>78</v>
      </c>
      <c r="J1159" s="27">
        <v>20095867.120094635</v>
      </c>
    </row>
    <row r="1160" spans="1:10" x14ac:dyDescent="0.25">
      <c r="A1160" s="23">
        <v>43040</v>
      </c>
      <c r="B1160" s="24" t="s">
        <v>103</v>
      </c>
      <c r="C1160" s="24" t="s">
        <v>118</v>
      </c>
      <c r="D1160" s="24" t="s">
        <v>0</v>
      </c>
      <c r="E1160" s="24" t="s">
        <v>178</v>
      </c>
      <c r="F1160" s="24" t="s">
        <v>19</v>
      </c>
      <c r="G1160" s="24" t="s">
        <v>178</v>
      </c>
      <c r="H1160" s="24" t="s">
        <v>22</v>
      </c>
      <c r="I1160" s="24" t="s">
        <v>79</v>
      </c>
      <c r="J1160" s="27">
        <v>21531286.200101394</v>
      </c>
    </row>
    <row r="1161" spans="1:10" x14ac:dyDescent="0.25">
      <c r="A1161" s="23">
        <v>43040</v>
      </c>
      <c r="B1161" s="24" t="s">
        <v>103</v>
      </c>
      <c r="C1161" s="24" t="s">
        <v>118</v>
      </c>
      <c r="D1161" s="24" t="s">
        <v>0</v>
      </c>
      <c r="E1161" s="24" t="s">
        <v>178</v>
      </c>
      <c r="F1161" s="24" t="s">
        <v>19</v>
      </c>
      <c r="G1161" s="24" t="s">
        <v>178</v>
      </c>
      <c r="H1161" s="24" t="s">
        <v>20</v>
      </c>
      <c r="I1161" s="24" t="s">
        <v>80</v>
      </c>
      <c r="J1161" s="27">
        <v>11483352.640054077</v>
      </c>
    </row>
    <row r="1162" spans="1:10" x14ac:dyDescent="0.25">
      <c r="A1162" s="23">
        <v>43040</v>
      </c>
      <c r="B1162" s="24" t="s">
        <v>103</v>
      </c>
      <c r="C1162" s="24" t="s">
        <v>118</v>
      </c>
      <c r="D1162" s="24" t="s">
        <v>0</v>
      </c>
      <c r="E1162" s="24" t="s">
        <v>178</v>
      </c>
      <c r="F1162" s="24" t="s">
        <v>23</v>
      </c>
      <c r="G1162" s="24" t="s">
        <v>182</v>
      </c>
      <c r="H1162" s="24" t="s">
        <v>178</v>
      </c>
      <c r="I1162" s="24" t="s">
        <v>48</v>
      </c>
      <c r="J1162" s="27">
        <v>757901.27424356912</v>
      </c>
    </row>
    <row r="1163" spans="1:10" x14ac:dyDescent="0.25">
      <c r="A1163" s="23">
        <v>43040</v>
      </c>
      <c r="B1163" s="24" t="s">
        <v>103</v>
      </c>
      <c r="C1163" s="24" t="s">
        <v>118</v>
      </c>
      <c r="D1163" s="24" t="s">
        <v>0</v>
      </c>
      <c r="E1163" s="24" t="s">
        <v>178</v>
      </c>
      <c r="F1163" s="24" t="s">
        <v>23</v>
      </c>
      <c r="G1163" s="24" t="s">
        <v>178</v>
      </c>
      <c r="H1163" s="24" t="s">
        <v>201</v>
      </c>
      <c r="I1163" s="24" t="s">
        <v>81</v>
      </c>
      <c r="J1163" s="27">
        <v>663163.61496312299</v>
      </c>
    </row>
    <row r="1164" spans="1:10" x14ac:dyDescent="0.25">
      <c r="A1164" s="23">
        <v>43040</v>
      </c>
      <c r="B1164" s="24" t="s">
        <v>103</v>
      </c>
      <c r="C1164" s="24" t="s">
        <v>118</v>
      </c>
      <c r="D1164" s="24" t="s">
        <v>0</v>
      </c>
      <c r="E1164" s="24" t="s">
        <v>178</v>
      </c>
      <c r="F1164" s="24" t="s">
        <v>23</v>
      </c>
      <c r="G1164" s="24" t="s">
        <v>178</v>
      </c>
      <c r="H1164" s="24" t="s">
        <v>202</v>
      </c>
      <c r="I1164" s="24" t="s">
        <v>82</v>
      </c>
      <c r="J1164" s="27">
        <v>94737.65928044614</v>
      </c>
    </row>
    <row r="1165" spans="1:10" x14ac:dyDescent="0.25">
      <c r="A1165" s="23">
        <v>43040</v>
      </c>
      <c r="B1165" s="24" t="s">
        <v>103</v>
      </c>
      <c r="C1165" s="24" t="s">
        <v>119</v>
      </c>
      <c r="D1165" s="24" t="s">
        <v>1</v>
      </c>
      <c r="E1165" s="24" t="s">
        <v>181</v>
      </c>
      <c r="F1165" s="24" t="s">
        <v>23</v>
      </c>
      <c r="G1165" s="24" t="s">
        <v>178</v>
      </c>
      <c r="H1165" s="24" t="s">
        <v>178</v>
      </c>
      <c r="I1165" s="24" t="s">
        <v>49</v>
      </c>
      <c r="J1165" s="27">
        <v>35449980.098146588</v>
      </c>
    </row>
    <row r="1166" spans="1:10" x14ac:dyDescent="0.25">
      <c r="A1166" s="23">
        <v>43040</v>
      </c>
      <c r="B1166" s="24" t="s">
        <v>103</v>
      </c>
      <c r="C1166" s="24" t="s">
        <v>119</v>
      </c>
      <c r="D1166" s="24" t="s">
        <v>1</v>
      </c>
      <c r="E1166" s="24" t="s">
        <v>178</v>
      </c>
      <c r="F1166" s="24" t="s">
        <v>19</v>
      </c>
      <c r="G1166" s="24" t="s">
        <v>182</v>
      </c>
      <c r="H1166" s="24" t="s">
        <v>178</v>
      </c>
      <c r="I1166" s="24" t="s">
        <v>50</v>
      </c>
      <c r="J1166" s="27">
        <v>35042168.290665023</v>
      </c>
    </row>
    <row r="1167" spans="1:10" x14ac:dyDescent="0.25">
      <c r="A1167" s="23">
        <v>43040</v>
      </c>
      <c r="B1167" s="24" t="s">
        <v>103</v>
      </c>
      <c r="C1167" s="24" t="s">
        <v>119</v>
      </c>
      <c r="D1167" s="24" t="s">
        <v>1</v>
      </c>
      <c r="E1167" s="24" t="s">
        <v>178</v>
      </c>
      <c r="F1167" s="24" t="s">
        <v>19</v>
      </c>
      <c r="G1167" s="24" t="s">
        <v>178</v>
      </c>
      <c r="H1167" s="24" t="s">
        <v>21</v>
      </c>
      <c r="I1167" s="24" t="s">
        <v>83</v>
      </c>
      <c r="J1167" s="27">
        <v>13715429.309464591</v>
      </c>
    </row>
    <row r="1168" spans="1:10" x14ac:dyDescent="0.25">
      <c r="A1168" s="23">
        <v>43040</v>
      </c>
      <c r="B1168" s="24" t="s">
        <v>103</v>
      </c>
      <c r="C1168" s="24" t="s">
        <v>119</v>
      </c>
      <c r="D1168" s="24" t="s">
        <v>1</v>
      </c>
      <c r="E1168" s="24" t="s">
        <v>178</v>
      </c>
      <c r="F1168" s="24" t="s">
        <v>19</v>
      </c>
      <c r="G1168" s="24" t="s">
        <v>178</v>
      </c>
      <c r="H1168" s="24" t="s">
        <v>22</v>
      </c>
      <c r="I1168" s="24" t="s">
        <v>84</v>
      </c>
      <c r="J1168" s="27">
        <v>14695102.831569204</v>
      </c>
    </row>
    <row r="1169" spans="1:10" x14ac:dyDescent="0.25">
      <c r="A1169" s="23">
        <v>43040</v>
      </c>
      <c r="B1169" s="24" t="s">
        <v>103</v>
      </c>
      <c r="C1169" s="24" t="s">
        <v>119</v>
      </c>
      <c r="D1169" s="24" t="s">
        <v>1</v>
      </c>
      <c r="E1169" s="24" t="s">
        <v>178</v>
      </c>
      <c r="F1169" s="24" t="s">
        <v>19</v>
      </c>
      <c r="G1169" s="24" t="s">
        <v>178</v>
      </c>
      <c r="H1169" s="24" t="s">
        <v>20</v>
      </c>
      <c r="I1169" s="24" t="s">
        <v>85</v>
      </c>
      <c r="J1169" s="27">
        <v>6631636.1496312311</v>
      </c>
    </row>
    <row r="1170" spans="1:10" x14ac:dyDescent="0.25">
      <c r="A1170" s="23">
        <v>43040</v>
      </c>
      <c r="B1170" s="24" t="s">
        <v>103</v>
      </c>
      <c r="C1170" s="24" t="s">
        <v>119</v>
      </c>
      <c r="D1170" s="24" t="s">
        <v>1</v>
      </c>
      <c r="E1170" s="24" t="s">
        <v>178</v>
      </c>
      <c r="F1170" s="24" t="s">
        <v>23</v>
      </c>
      <c r="G1170" s="24" t="s">
        <v>182</v>
      </c>
      <c r="H1170" s="24" t="s">
        <v>178</v>
      </c>
      <c r="I1170" s="24" t="s">
        <v>51</v>
      </c>
      <c r="J1170" s="27">
        <v>407811.8074815615</v>
      </c>
    </row>
    <row r="1171" spans="1:10" x14ac:dyDescent="0.25">
      <c r="A1171" s="23">
        <v>43040</v>
      </c>
      <c r="B1171" s="24" t="s">
        <v>103</v>
      </c>
      <c r="C1171" s="24" t="s">
        <v>119</v>
      </c>
      <c r="D1171" s="24" t="s">
        <v>1</v>
      </c>
      <c r="E1171" s="24" t="s">
        <v>178</v>
      </c>
      <c r="F1171" s="24" t="s">
        <v>23</v>
      </c>
      <c r="G1171" s="24" t="s">
        <v>178</v>
      </c>
      <c r="H1171" s="24" t="s">
        <v>201</v>
      </c>
      <c r="I1171" s="24" t="s">
        <v>86</v>
      </c>
      <c r="J1171" s="27">
        <v>331581.8074815615</v>
      </c>
    </row>
    <row r="1172" spans="1:10" x14ac:dyDescent="0.25">
      <c r="A1172" s="23">
        <v>43040</v>
      </c>
      <c r="B1172" s="24" t="s">
        <v>103</v>
      </c>
      <c r="C1172" s="24" t="s">
        <v>119</v>
      </c>
      <c r="D1172" s="24" t="s">
        <v>1</v>
      </c>
      <c r="E1172" s="24" t="s">
        <v>178</v>
      </c>
      <c r="F1172" s="24" t="s">
        <v>23</v>
      </c>
      <c r="G1172" s="24" t="s">
        <v>178</v>
      </c>
      <c r="H1172" s="24" t="s">
        <v>202</v>
      </c>
      <c r="I1172" s="24" t="s">
        <v>87</v>
      </c>
      <c r="J1172" s="27">
        <v>76230.000000000015</v>
      </c>
    </row>
    <row r="1173" spans="1:10" x14ac:dyDescent="0.25">
      <c r="A1173" s="23">
        <v>43040</v>
      </c>
      <c r="B1173" s="24" t="s">
        <v>103</v>
      </c>
      <c r="C1173" s="24" t="s">
        <v>183</v>
      </c>
      <c r="D1173" s="24" t="s">
        <v>208</v>
      </c>
      <c r="E1173" s="24" t="s">
        <v>181</v>
      </c>
      <c r="F1173" s="24" t="s">
        <v>23</v>
      </c>
      <c r="G1173" s="24" t="s">
        <v>178</v>
      </c>
      <c r="H1173" s="24" t="s">
        <v>178</v>
      </c>
      <c r="I1173" s="24" t="s">
        <v>52</v>
      </c>
      <c r="J1173" s="27">
        <v>18418427.136347093</v>
      </c>
    </row>
    <row r="1174" spans="1:10" x14ac:dyDescent="0.25">
      <c r="A1174" s="23">
        <v>43040</v>
      </c>
      <c r="B1174" s="24" t="s">
        <v>103</v>
      </c>
      <c r="C1174" s="24" t="s">
        <v>183</v>
      </c>
      <c r="D1174" s="24" t="s">
        <v>208</v>
      </c>
      <c r="E1174" s="24" t="s">
        <v>178</v>
      </c>
      <c r="F1174" s="24" t="s">
        <v>19</v>
      </c>
      <c r="G1174" s="24" t="s">
        <v>182</v>
      </c>
      <c r="H1174" s="24" t="s">
        <v>178</v>
      </c>
      <c r="I1174" s="24" t="s">
        <v>53</v>
      </c>
      <c r="J1174" s="27">
        <v>18068337.669585086</v>
      </c>
    </row>
    <row r="1175" spans="1:10" x14ac:dyDescent="0.25">
      <c r="A1175" s="23">
        <v>43040</v>
      </c>
      <c r="B1175" s="24" t="s">
        <v>103</v>
      </c>
      <c r="C1175" s="24" t="s">
        <v>183</v>
      </c>
      <c r="D1175" s="24" t="s">
        <v>208</v>
      </c>
      <c r="E1175" s="24" t="s">
        <v>178</v>
      </c>
      <c r="F1175" s="24" t="s">
        <v>19</v>
      </c>
      <c r="G1175" s="24" t="s">
        <v>178</v>
      </c>
      <c r="H1175" s="24" t="s">
        <v>21</v>
      </c>
      <c r="I1175" s="24" t="s">
        <v>88</v>
      </c>
      <c r="J1175" s="27">
        <v>6380437.810630044</v>
      </c>
    </row>
    <row r="1176" spans="1:10" x14ac:dyDescent="0.25">
      <c r="A1176" s="23">
        <v>43040</v>
      </c>
      <c r="B1176" s="24" t="s">
        <v>103</v>
      </c>
      <c r="C1176" s="24" t="s">
        <v>183</v>
      </c>
      <c r="D1176" s="24" t="s">
        <v>208</v>
      </c>
      <c r="E1176" s="24" t="s">
        <v>178</v>
      </c>
      <c r="F1176" s="24" t="s">
        <v>19</v>
      </c>
      <c r="G1176" s="24" t="s">
        <v>178</v>
      </c>
      <c r="H1176" s="24" t="s">
        <v>22</v>
      </c>
      <c r="I1176" s="24" t="s">
        <v>89</v>
      </c>
      <c r="J1176" s="27">
        <v>6836183.3685321901</v>
      </c>
    </row>
    <row r="1177" spans="1:10" x14ac:dyDescent="0.25">
      <c r="A1177" s="23">
        <v>43040</v>
      </c>
      <c r="B1177" s="24" t="s">
        <v>103</v>
      </c>
      <c r="C1177" s="24" t="s">
        <v>183</v>
      </c>
      <c r="D1177" s="24" t="s">
        <v>208</v>
      </c>
      <c r="E1177" s="24" t="s">
        <v>178</v>
      </c>
      <c r="F1177" s="24" t="s">
        <v>19</v>
      </c>
      <c r="G1177" s="24" t="s">
        <v>178</v>
      </c>
      <c r="H1177" s="24" t="s">
        <v>20</v>
      </c>
      <c r="I1177" s="24" t="s">
        <v>90</v>
      </c>
      <c r="J1177" s="27">
        <v>4851716.4904228458</v>
      </c>
    </row>
    <row r="1178" spans="1:10" x14ac:dyDescent="0.25">
      <c r="A1178" s="23">
        <v>43040</v>
      </c>
      <c r="B1178" s="24" t="s">
        <v>103</v>
      </c>
      <c r="C1178" s="24" t="s">
        <v>183</v>
      </c>
      <c r="D1178" s="24" t="s">
        <v>208</v>
      </c>
      <c r="E1178" s="24" t="s">
        <v>178</v>
      </c>
      <c r="F1178" s="24" t="s">
        <v>23</v>
      </c>
      <c r="G1178" s="24" t="s">
        <v>182</v>
      </c>
      <c r="H1178" s="24" t="s">
        <v>178</v>
      </c>
      <c r="I1178" s="24" t="s">
        <v>54</v>
      </c>
      <c r="J1178" s="27">
        <v>350089.46676200762</v>
      </c>
    </row>
    <row r="1179" spans="1:10" x14ac:dyDescent="0.25">
      <c r="A1179" s="23">
        <v>43040</v>
      </c>
      <c r="B1179" s="24" t="s">
        <v>103</v>
      </c>
      <c r="C1179" s="24" t="s">
        <v>183</v>
      </c>
      <c r="D1179" s="24" t="s">
        <v>208</v>
      </c>
      <c r="E1179" s="24" t="s">
        <v>178</v>
      </c>
      <c r="F1179" s="24" t="s">
        <v>23</v>
      </c>
      <c r="G1179" s="24" t="s">
        <v>178</v>
      </c>
      <c r="H1179" s="24" t="s">
        <v>201</v>
      </c>
      <c r="I1179" s="24" t="s">
        <v>92</v>
      </c>
      <c r="J1179" s="27">
        <v>331581.8074815615</v>
      </c>
    </row>
    <row r="1180" spans="1:10" x14ac:dyDescent="0.25">
      <c r="A1180" s="23">
        <v>43040</v>
      </c>
      <c r="B1180" s="24" t="s">
        <v>103</v>
      </c>
      <c r="C1180" s="24" t="s">
        <v>183</v>
      </c>
      <c r="D1180" s="24" t="s">
        <v>208</v>
      </c>
      <c r="E1180" s="24" t="s">
        <v>178</v>
      </c>
      <c r="F1180" s="24" t="s">
        <v>23</v>
      </c>
      <c r="G1180" s="24" t="s">
        <v>178</v>
      </c>
      <c r="H1180" s="24" t="s">
        <v>202</v>
      </c>
      <c r="I1180" s="24" t="s">
        <v>91</v>
      </c>
      <c r="J1180" s="27">
        <v>18507.659280446125</v>
      </c>
    </row>
    <row r="1181" spans="1:10" x14ac:dyDescent="0.25">
      <c r="A1181" s="23">
        <v>43040</v>
      </c>
      <c r="B1181" s="24" t="s">
        <v>103</v>
      </c>
      <c r="C1181" s="24" t="s">
        <v>120</v>
      </c>
      <c r="D1181" s="24" t="s">
        <v>14</v>
      </c>
      <c r="E1181" s="24" t="s">
        <v>181</v>
      </c>
      <c r="F1181" s="24" t="s">
        <v>23</v>
      </c>
      <c r="G1181" s="24" t="s">
        <v>178</v>
      </c>
      <c r="H1181" s="24" t="s">
        <v>178</v>
      </c>
      <c r="I1181" s="24" t="s">
        <v>55</v>
      </c>
      <c r="J1181" s="27">
        <v>797715</v>
      </c>
    </row>
    <row r="1182" spans="1:10" x14ac:dyDescent="0.25">
      <c r="A1182" s="23">
        <v>43040</v>
      </c>
      <c r="B1182" s="24" t="s">
        <v>103</v>
      </c>
      <c r="C1182" s="24" t="s">
        <v>120</v>
      </c>
      <c r="D1182" s="24" t="s">
        <v>14</v>
      </c>
      <c r="E1182" s="24" t="s">
        <v>178</v>
      </c>
      <c r="F1182" s="24" t="s">
        <v>203</v>
      </c>
      <c r="G1182" s="24" t="s">
        <v>182</v>
      </c>
      <c r="H1182" s="24" t="s">
        <v>178</v>
      </c>
      <c r="I1182" s="24" t="s">
        <v>56</v>
      </c>
      <c r="J1182" s="27">
        <v>150000</v>
      </c>
    </row>
    <row r="1183" spans="1:10" x14ac:dyDescent="0.25">
      <c r="A1183" s="23">
        <v>43040</v>
      </c>
      <c r="B1183" s="24" t="s">
        <v>103</v>
      </c>
      <c r="C1183" s="24" t="s">
        <v>120</v>
      </c>
      <c r="D1183" s="24" t="s">
        <v>14</v>
      </c>
      <c r="E1183" s="24" t="s">
        <v>178</v>
      </c>
      <c r="F1183" s="24" t="s">
        <v>32</v>
      </c>
      <c r="G1183" s="24" t="s">
        <v>182</v>
      </c>
      <c r="H1183" s="24" t="s">
        <v>178</v>
      </c>
      <c r="I1183" s="24" t="s">
        <v>57</v>
      </c>
      <c r="J1183" s="27">
        <v>457600</v>
      </c>
    </row>
    <row r="1184" spans="1:10" x14ac:dyDescent="0.25">
      <c r="A1184" s="23">
        <v>43040</v>
      </c>
      <c r="B1184" s="24" t="s">
        <v>103</v>
      </c>
      <c r="C1184" s="24" t="s">
        <v>120</v>
      </c>
      <c r="D1184" s="24" t="s">
        <v>14</v>
      </c>
      <c r="E1184" s="24" t="s">
        <v>178</v>
      </c>
      <c r="F1184" s="24" t="s">
        <v>32</v>
      </c>
      <c r="G1184" s="24" t="s">
        <v>178</v>
      </c>
      <c r="H1184" s="24" t="s">
        <v>37</v>
      </c>
      <c r="I1184" s="24" t="s">
        <v>93</v>
      </c>
      <c r="J1184" s="27">
        <v>320000</v>
      </c>
    </row>
    <row r="1185" spans="1:10" x14ac:dyDescent="0.25">
      <c r="A1185" s="23">
        <v>43040</v>
      </c>
      <c r="B1185" s="24" t="s">
        <v>103</v>
      </c>
      <c r="C1185" s="24" t="s">
        <v>120</v>
      </c>
      <c r="D1185" s="24" t="s">
        <v>14</v>
      </c>
      <c r="E1185" s="24" t="s">
        <v>178</v>
      </c>
      <c r="F1185" s="24" t="s">
        <v>32</v>
      </c>
      <c r="G1185" s="24" t="s">
        <v>178</v>
      </c>
      <c r="H1185" s="24" t="s">
        <v>38</v>
      </c>
      <c r="I1185" s="24" t="s">
        <v>94</v>
      </c>
      <c r="J1185" s="27">
        <v>32000</v>
      </c>
    </row>
    <row r="1186" spans="1:10" x14ac:dyDescent="0.25">
      <c r="A1186" s="23">
        <v>43040</v>
      </c>
      <c r="B1186" s="24" t="s">
        <v>103</v>
      </c>
      <c r="C1186" s="24" t="s">
        <v>120</v>
      </c>
      <c r="D1186" s="24" t="s">
        <v>14</v>
      </c>
      <c r="E1186" s="24" t="s">
        <v>178</v>
      </c>
      <c r="F1186" s="24" t="s">
        <v>32</v>
      </c>
      <c r="G1186" s="24" t="s">
        <v>178</v>
      </c>
      <c r="H1186" s="24" t="s">
        <v>39</v>
      </c>
      <c r="I1186" s="24" t="s">
        <v>94</v>
      </c>
      <c r="J1186" s="27">
        <v>105600</v>
      </c>
    </row>
    <row r="1187" spans="1:10" x14ac:dyDescent="0.25">
      <c r="A1187" s="23">
        <v>43040</v>
      </c>
      <c r="B1187" s="24" t="s">
        <v>103</v>
      </c>
      <c r="C1187" s="24" t="s">
        <v>120</v>
      </c>
      <c r="D1187" s="24" t="s">
        <v>14</v>
      </c>
      <c r="E1187" s="24" t="s">
        <v>178</v>
      </c>
      <c r="F1187" s="24" t="s">
        <v>15</v>
      </c>
      <c r="G1187" s="24" t="s">
        <v>182</v>
      </c>
      <c r="H1187" s="24" t="s">
        <v>178</v>
      </c>
      <c r="I1187" s="24" t="s">
        <v>58</v>
      </c>
      <c r="J1187" s="27">
        <v>108960</v>
      </c>
    </row>
    <row r="1188" spans="1:10" x14ac:dyDescent="0.25">
      <c r="A1188" s="23">
        <v>43040</v>
      </c>
      <c r="B1188" s="24" t="s">
        <v>103</v>
      </c>
      <c r="C1188" s="24" t="s">
        <v>120</v>
      </c>
      <c r="D1188" s="24" t="s">
        <v>14</v>
      </c>
      <c r="E1188" s="24" t="s">
        <v>178</v>
      </c>
      <c r="F1188" s="24" t="s">
        <v>15</v>
      </c>
      <c r="G1188" s="24" t="s">
        <v>178</v>
      </c>
      <c r="H1188" s="24" t="s">
        <v>40</v>
      </c>
      <c r="I1188" s="24" t="s">
        <v>95</v>
      </c>
      <c r="J1188" s="27">
        <v>50000</v>
      </c>
    </row>
    <row r="1189" spans="1:10" x14ac:dyDescent="0.25">
      <c r="A1189" s="23">
        <v>43040</v>
      </c>
      <c r="B1189" s="24" t="s">
        <v>103</v>
      </c>
      <c r="C1189" s="24" t="s">
        <v>120</v>
      </c>
      <c r="D1189" s="24" t="s">
        <v>14</v>
      </c>
      <c r="E1189" s="24" t="s">
        <v>178</v>
      </c>
      <c r="F1189" s="24" t="s">
        <v>15</v>
      </c>
      <c r="G1189" s="24" t="s">
        <v>178</v>
      </c>
      <c r="H1189" s="24" t="s">
        <v>41</v>
      </c>
      <c r="I1189" s="24" t="s">
        <v>96</v>
      </c>
      <c r="J1189" s="27">
        <v>28003</v>
      </c>
    </row>
    <row r="1190" spans="1:10" x14ac:dyDescent="0.25">
      <c r="A1190" s="23">
        <v>43040</v>
      </c>
      <c r="B1190" s="24" t="s">
        <v>103</v>
      </c>
      <c r="C1190" s="24" t="s">
        <v>120</v>
      </c>
      <c r="D1190" s="24" t="s">
        <v>14</v>
      </c>
      <c r="E1190" s="24" t="s">
        <v>178</v>
      </c>
      <c r="F1190" s="24" t="s">
        <v>15</v>
      </c>
      <c r="G1190" s="24" t="s">
        <v>178</v>
      </c>
      <c r="H1190" s="24" t="s">
        <v>42</v>
      </c>
      <c r="I1190" s="24" t="s">
        <v>97</v>
      </c>
      <c r="J1190" s="27">
        <v>30957</v>
      </c>
    </row>
    <row r="1191" spans="1:10" x14ac:dyDescent="0.25">
      <c r="A1191" s="23">
        <v>43040</v>
      </c>
      <c r="B1191" s="24" t="s">
        <v>103</v>
      </c>
      <c r="C1191" s="24" t="s">
        <v>120</v>
      </c>
      <c r="D1191" s="24" t="s">
        <v>14</v>
      </c>
      <c r="E1191" s="24" t="s">
        <v>178</v>
      </c>
      <c r="F1191" s="24" t="s">
        <v>29</v>
      </c>
      <c r="G1191" s="24" t="s">
        <v>182</v>
      </c>
      <c r="H1191" s="24" t="s">
        <v>178</v>
      </c>
      <c r="I1191" s="24" t="s">
        <v>59</v>
      </c>
      <c r="J1191" s="27">
        <v>33186</v>
      </c>
    </row>
    <row r="1192" spans="1:10" x14ac:dyDescent="0.25">
      <c r="A1192" s="23">
        <v>43040</v>
      </c>
      <c r="B1192" s="24" t="s">
        <v>103</v>
      </c>
      <c r="C1192" s="24" t="s">
        <v>120</v>
      </c>
      <c r="D1192" s="24" t="s">
        <v>14</v>
      </c>
      <c r="E1192" s="24" t="s">
        <v>178</v>
      </c>
      <c r="F1192" s="24" t="s">
        <v>36</v>
      </c>
      <c r="G1192" s="24" t="s">
        <v>182</v>
      </c>
      <c r="H1192" s="24" t="s">
        <v>178</v>
      </c>
      <c r="I1192" s="24" t="s">
        <v>60</v>
      </c>
      <c r="J1192" s="27">
        <v>47969</v>
      </c>
    </row>
    <row r="1193" spans="1:10" x14ac:dyDescent="0.25">
      <c r="A1193" s="23">
        <v>43040</v>
      </c>
      <c r="B1193" s="24" t="s">
        <v>103</v>
      </c>
      <c r="C1193" s="24" t="s">
        <v>120</v>
      </c>
      <c r="D1193" s="24" t="s">
        <v>2</v>
      </c>
      <c r="E1193" s="24" t="s">
        <v>181</v>
      </c>
      <c r="F1193" s="24" t="s">
        <v>36</v>
      </c>
      <c r="G1193" s="24" t="s">
        <v>178</v>
      </c>
      <c r="H1193" s="24" t="s">
        <v>178</v>
      </c>
      <c r="I1193" s="24" t="s">
        <v>61</v>
      </c>
      <c r="J1193" s="27">
        <v>14758257.946898736</v>
      </c>
    </row>
    <row r="1194" spans="1:10" x14ac:dyDescent="0.25">
      <c r="A1194" s="23">
        <v>43040</v>
      </c>
      <c r="B1194" s="24" t="s">
        <v>103</v>
      </c>
      <c r="C1194" s="24" t="s">
        <v>120</v>
      </c>
      <c r="D1194" s="24" t="s">
        <v>2</v>
      </c>
      <c r="E1194" s="24" t="s">
        <v>178</v>
      </c>
      <c r="F1194" s="24" t="s">
        <v>16</v>
      </c>
      <c r="G1194" s="24" t="s">
        <v>182</v>
      </c>
      <c r="H1194" s="24" t="s">
        <v>178</v>
      </c>
      <c r="I1194" s="24" t="s">
        <v>62</v>
      </c>
      <c r="J1194" s="27">
        <v>1250000</v>
      </c>
    </row>
    <row r="1195" spans="1:10" x14ac:dyDescent="0.25">
      <c r="A1195" s="23">
        <v>43040</v>
      </c>
      <c r="B1195" s="24" t="s">
        <v>103</v>
      </c>
      <c r="C1195" s="24" t="s">
        <v>120</v>
      </c>
      <c r="D1195" s="24" t="s">
        <v>2</v>
      </c>
      <c r="E1195" s="24" t="s">
        <v>178</v>
      </c>
      <c r="F1195" s="24" t="s">
        <v>31</v>
      </c>
      <c r="G1195" s="24" t="s">
        <v>182</v>
      </c>
      <c r="H1195" s="24" t="s">
        <v>178</v>
      </c>
      <c r="I1195" s="24" t="s">
        <v>63</v>
      </c>
      <c r="J1195" s="27">
        <v>1238737.5</v>
      </c>
    </row>
    <row r="1196" spans="1:10" x14ac:dyDescent="0.25">
      <c r="A1196" s="23">
        <v>43040</v>
      </c>
      <c r="B1196" s="24" t="s">
        <v>103</v>
      </c>
      <c r="C1196" s="24" t="s">
        <v>120</v>
      </c>
      <c r="D1196" s="24" t="s">
        <v>2</v>
      </c>
      <c r="E1196" s="24" t="s">
        <v>178</v>
      </c>
      <c r="F1196" s="24" t="s">
        <v>31</v>
      </c>
      <c r="G1196" s="24" t="s">
        <v>178</v>
      </c>
      <c r="H1196" s="24" t="s">
        <v>37</v>
      </c>
      <c r="I1196" s="24" t="s">
        <v>98</v>
      </c>
      <c r="J1196" s="27">
        <v>577500</v>
      </c>
    </row>
    <row r="1197" spans="1:10" x14ac:dyDescent="0.25">
      <c r="A1197" s="23">
        <v>43040</v>
      </c>
      <c r="B1197" s="24" t="s">
        <v>103</v>
      </c>
      <c r="C1197" s="24" t="s">
        <v>120</v>
      </c>
      <c r="D1197" s="24" t="s">
        <v>2</v>
      </c>
      <c r="E1197" s="24" t="s">
        <v>178</v>
      </c>
      <c r="F1197" s="24" t="s">
        <v>31</v>
      </c>
      <c r="G1197" s="24" t="s">
        <v>178</v>
      </c>
      <c r="H1197" s="24" t="s">
        <v>38</v>
      </c>
      <c r="I1197" s="24" t="s">
        <v>99</v>
      </c>
      <c r="J1197" s="27">
        <v>375375</v>
      </c>
    </row>
    <row r="1198" spans="1:10" x14ac:dyDescent="0.25">
      <c r="A1198" s="23">
        <v>43040</v>
      </c>
      <c r="B1198" s="24" t="s">
        <v>103</v>
      </c>
      <c r="C1198" s="24" t="s">
        <v>120</v>
      </c>
      <c r="D1198" s="24" t="s">
        <v>2</v>
      </c>
      <c r="E1198" s="24" t="s">
        <v>178</v>
      </c>
      <c r="F1198" s="24" t="s">
        <v>31</v>
      </c>
      <c r="G1198" s="24" t="s">
        <v>178</v>
      </c>
      <c r="H1198" s="24" t="s">
        <v>39</v>
      </c>
      <c r="I1198" s="24" t="s">
        <v>100</v>
      </c>
      <c r="J1198" s="27">
        <v>285862.5</v>
      </c>
    </row>
    <row r="1199" spans="1:10" x14ac:dyDescent="0.25">
      <c r="A1199" s="23">
        <v>43040</v>
      </c>
      <c r="B1199" s="24" t="s">
        <v>103</v>
      </c>
      <c r="C1199" s="24" t="s">
        <v>120</v>
      </c>
      <c r="D1199" s="24" t="s">
        <v>2</v>
      </c>
      <c r="E1199" s="24" t="s">
        <v>178</v>
      </c>
      <c r="F1199" s="24" t="s">
        <v>28</v>
      </c>
      <c r="G1199" s="24" t="s">
        <v>182</v>
      </c>
      <c r="H1199" s="24" t="s">
        <v>178</v>
      </c>
      <c r="I1199" s="24" t="s">
        <v>64</v>
      </c>
      <c r="J1199" s="27">
        <v>10234997.3745538</v>
      </c>
    </row>
    <row r="1200" spans="1:10" x14ac:dyDescent="0.25">
      <c r="A1200" s="23">
        <v>43040</v>
      </c>
      <c r="B1200" s="24" t="s">
        <v>103</v>
      </c>
      <c r="C1200" s="24" t="s">
        <v>120</v>
      </c>
      <c r="D1200" s="24" t="s">
        <v>2</v>
      </c>
      <c r="E1200" s="24" t="s">
        <v>178</v>
      </c>
      <c r="F1200" s="24" t="s">
        <v>28</v>
      </c>
      <c r="G1200" s="24" t="s">
        <v>178</v>
      </c>
      <c r="H1200" s="24" t="s">
        <v>43</v>
      </c>
      <c r="I1200" s="24" t="s">
        <v>101</v>
      </c>
      <c r="J1200" s="27">
        <v>6464208.8681392418</v>
      </c>
    </row>
    <row r="1201" spans="1:10" x14ac:dyDescent="0.25">
      <c r="A1201" s="23">
        <v>43040</v>
      </c>
      <c r="B1201" s="24" t="s">
        <v>103</v>
      </c>
      <c r="C1201" s="24" t="s">
        <v>120</v>
      </c>
      <c r="D1201" s="24" t="s">
        <v>2</v>
      </c>
      <c r="E1201" s="24" t="s">
        <v>178</v>
      </c>
      <c r="F1201" s="24" t="s">
        <v>28</v>
      </c>
      <c r="G1201" s="24" t="s">
        <v>178</v>
      </c>
      <c r="H1201" s="24" t="s">
        <v>44</v>
      </c>
      <c r="I1201" s="24" t="s">
        <v>102</v>
      </c>
      <c r="J1201" s="27">
        <v>3770788.5064145578</v>
      </c>
    </row>
    <row r="1202" spans="1:10" x14ac:dyDescent="0.25">
      <c r="A1202" s="23">
        <v>43040</v>
      </c>
      <c r="B1202" s="24" t="s">
        <v>103</v>
      </c>
      <c r="C1202" s="24" t="s">
        <v>120</v>
      </c>
      <c r="D1202" s="24" t="s">
        <v>2</v>
      </c>
      <c r="E1202" s="24" t="s">
        <v>178</v>
      </c>
      <c r="F1202" s="24" t="s">
        <v>35</v>
      </c>
      <c r="G1202" s="24" t="s">
        <v>182</v>
      </c>
      <c r="H1202" s="24" t="s">
        <v>178</v>
      </c>
      <c r="I1202" s="24" t="s">
        <v>65</v>
      </c>
      <c r="J1202" s="27">
        <v>270000</v>
      </c>
    </row>
    <row r="1203" spans="1:10" x14ac:dyDescent="0.25">
      <c r="A1203" s="23">
        <v>43040</v>
      </c>
      <c r="B1203" s="24" t="s">
        <v>103</v>
      </c>
      <c r="C1203" s="24" t="s">
        <v>120</v>
      </c>
      <c r="D1203" s="24" t="s">
        <v>2</v>
      </c>
      <c r="E1203" s="24" t="s">
        <v>178</v>
      </c>
      <c r="F1203" s="24" t="s">
        <v>45</v>
      </c>
      <c r="G1203" s="24" t="s">
        <v>182</v>
      </c>
      <c r="H1203" s="24" t="s">
        <v>178</v>
      </c>
      <c r="I1203" s="24" t="s">
        <v>66</v>
      </c>
      <c r="J1203" s="27">
        <v>250000</v>
      </c>
    </row>
    <row r="1204" spans="1:10" x14ac:dyDescent="0.25">
      <c r="A1204" s="23">
        <v>43040</v>
      </c>
      <c r="B1204" s="24" t="s">
        <v>103</v>
      </c>
      <c r="C1204" s="24" t="s">
        <v>120</v>
      </c>
      <c r="D1204" s="24" t="s">
        <v>2</v>
      </c>
      <c r="E1204" s="24" t="s">
        <v>178</v>
      </c>
      <c r="F1204" s="24" t="s">
        <v>30</v>
      </c>
      <c r="G1204" s="24" t="s">
        <v>182</v>
      </c>
      <c r="H1204" s="24" t="s">
        <v>178</v>
      </c>
      <c r="I1204" s="24" t="s">
        <v>67</v>
      </c>
      <c r="J1204" s="27">
        <v>880000</v>
      </c>
    </row>
    <row r="1205" spans="1:10" x14ac:dyDescent="0.25">
      <c r="A1205" s="23">
        <v>43040</v>
      </c>
      <c r="B1205" s="24" t="s">
        <v>103</v>
      </c>
      <c r="C1205" s="24" t="s">
        <v>120</v>
      </c>
      <c r="D1205" s="24" t="s">
        <v>2</v>
      </c>
      <c r="E1205" s="24" t="s">
        <v>178</v>
      </c>
      <c r="F1205" s="24" t="s">
        <v>34</v>
      </c>
      <c r="G1205" s="24" t="s">
        <v>182</v>
      </c>
      <c r="H1205" s="24" t="s">
        <v>178</v>
      </c>
      <c r="I1205" s="24" t="s">
        <v>68</v>
      </c>
      <c r="J1205" s="27">
        <v>538684.07234493678</v>
      </c>
    </row>
    <row r="1206" spans="1:10" x14ac:dyDescent="0.25">
      <c r="A1206" s="23">
        <v>43040</v>
      </c>
      <c r="B1206" s="24" t="s">
        <v>103</v>
      </c>
      <c r="C1206" s="24" t="s">
        <v>120</v>
      </c>
      <c r="D1206" s="24" t="s">
        <v>2</v>
      </c>
      <c r="E1206" s="24" t="s">
        <v>178</v>
      </c>
      <c r="F1206" s="24" t="s">
        <v>33</v>
      </c>
      <c r="G1206" s="24" t="s">
        <v>182</v>
      </c>
      <c r="H1206" s="24" t="s">
        <v>178</v>
      </c>
      <c r="I1206" s="24" t="s">
        <v>69</v>
      </c>
      <c r="J1206" s="27">
        <v>95839</v>
      </c>
    </row>
    <row r="1207" spans="1:10" x14ac:dyDescent="0.25">
      <c r="A1207" s="23">
        <v>43040</v>
      </c>
      <c r="B1207" s="24" t="s">
        <v>103</v>
      </c>
      <c r="C1207" s="24" t="s">
        <v>184</v>
      </c>
      <c r="D1207" s="24" t="s">
        <v>17</v>
      </c>
      <c r="E1207" s="24" t="s">
        <v>181</v>
      </c>
      <c r="F1207" s="24" t="s">
        <v>33</v>
      </c>
      <c r="G1207" s="24" t="s">
        <v>178</v>
      </c>
      <c r="H1207" s="24" t="s">
        <v>178</v>
      </c>
      <c r="I1207" s="24" t="s">
        <v>70</v>
      </c>
      <c r="J1207" s="27">
        <v>2862454.1894483566</v>
      </c>
    </row>
    <row r="1208" spans="1:10" x14ac:dyDescent="0.25">
      <c r="A1208" s="23">
        <v>43040</v>
      </c>
      <c r="B1208" s="24" t="s">
        <v>103</v>
      </c>
      <c r="C1208" s="24" t="s">
        <v>121</v>
      </c>
      <c r="D1208" s="24" t="s">
        <v>5</v>
      </c>
      <c r="E1208" s="24" t="s">
        <v>181</v>
      </c>
      <c r="F1208" s="24" t="s">
        <v>33</v>
      </c>
      <c r="G1208" s="24" t="s">
        <v>178</v>
      </c>
      <c r="H1208" s="24" t="s">
        <v>178</v>
      </c>
      <c r="I1208" s="24" t="s">
        <v>71</v>
      </c>
      <c r="J1208" s="27">
        <v>0</v>
      </c>
    </row>
    <row r="1209" spans="1:10" x14ac:dyDescent="0.25">
      <c r="A1209" s="23">
        <v>43040</v>
      </c>
      <c r="B1209" s="24" t="s">
        <v>103</v>
      </c>
      <c r="C1209" s="24" t="s">
        <v>122</v>
      </c>
      <c r="D1209" s="24" t="s">
        <v>6</v>
      </c>
      <c r="E1209" s="24" t="s">
        <v>181</v>
      </c>
      <c r="F1209" s="24" t="s">
        <v>27</v>
      </c>
      <c r="G1209" s="24" t="s">
        <v>178</v>
      </c>
      <c r="H1209" s="24" t="s">
        <v>178</v>
      </c>
      <c r="I1209" s="24" t="s">
        <v>74</v>
      </c>
      <c r="J1209" s="27">
        <v>2128591</v>
      </c>
    </row>
    <row r="1210" spans="1:10" x14ac:dyDescent="0.25">
      <c r="A1210" s="23">
        <v>43040</v>
      </c>
      <c r="B1210" s="24" t="s">
        <v>103</v>
      </c>
      <c r="C1210" s="24" t="s">
        <v>122</v>
      </c>
      <c r="D1210" s="24" t="s">
        <v>6</v>
      </c>
      <c r="E1210" s="24" t="s">
        <v>178</v>
      </c>
      <c r="F1210" s="24" t="s">
        <v>4</v>
      </c>
      <c r="G1210" s="24" t="s">
        <v>182</v>
      </c>
      <c r="H1210" s="24" t="s">
        <v>178</v>
      </c>
      <c r="I1210" s="24" t="s">
        <v>75</v>
      </c>
      <c r="J1210" s="27">
        <v>2128591</v>
      </c>
    </row>
    <row r="1211" spans="1:10" x14ac:dyDescent="0.25">
      <c r="A1211" s="23">
        <v>43040</v>
      </c>
      <c r="B1211" s="24" t="s">
        <v>103</v>
      </c>
      <c r="C1211" s="24" t="s">
        <v>185</v>
      </c>
      <c r="D1211" s="24" t="s">
        <v>7</v>
      </c>
      <c r="E1211" s="24" t="s">
        <v>181</v>
      </c>
      <c r="F1211" s="24" t="s">
        <v>18</v>
      </c>
      <c r="G1211" s="24" t="s">
        <v>178</v>
      </c>
      <c r="H1211" s="24" t="s">
        <v>178</v>
      </c>
      <c r="I1211" s="24" t="s">
        <v>77</v>
      </c>
      <c r="J1211" s="27">
        <v>733863.18944835663</v>
      </c>
    </row>
    <row r="1212" spans="1:10" x14ac:dyDescent="0.25">
      <c r="A1212" s="23">
        <v>43040</v>
      </c>
      <c r="B1212" s="24" t="s">
        <v>103</v>
      </c>
      <c r="C1212" s="24" t="s">
        <v>123</v>
      </c>
      <c r="D1212" s="24" t="s">
        <v>10</v>
      </c>
      <c r="E1212" s="24" t="s">
        <v>181</v>
      </c>
      <c r="F1212" s="24" t="s">
        <v>18</v>
      </c>
      <c r="G1212" s="24" t="s">
        <v>178</v>
      </c>
      <c r="H1212" s="24" t="s">
        <v>178</v>
      </c>
      <c r="I1212" s="24" t="s">
        <v>11</v>
      </c>
      <c r="J1212" s="27">
        <v>146772.63788967134</v>
      </c>
    </row>
    <row r="1213" spans="1:10" x14ac:dyDescent="0.25">
      <c r="A1213" s="23">
        <v>43040</v>
      </c>
      <c r="B1213" s="24" t="s">
        <v>103</v>
      </c>
      <c r="C1213" s="24" t="s">
        <v>186</v>
      </c>
      <c r="D1213" s="24" t="s">
        <v>8</v>
      </c>
      <c r="E1213" s="24" t="s">
        <v>181</v>
      </c>
      <c r="F1213" s="24" t="s">
        <v>18</v>
      </c>
      <c r="G1213" s="24" t="s">
        <v>178</v>
      </c>
      <c r="H1213" s="24" t="s">
        <v>178</v>
      </c>
      <c r="I1213" s="24" t="s">
        <v>12</v>
      </c>
      <c r="J1213" s="27">
        <v>587090.55155868526</v>
      </c>
    </row>
    <row r="1214" spans="1:10" x14ac:dyDescent="0.25">
      <c r="A1214" s="23">
        <v>43040</v>
      </c>
      <c r="B1214" s="24" t="s">
        <v>104</v>
      </c>
      <c r="C1214" s="24" t="s">
        <v>118</v>
      </c>
      <c r="D1214" s="24" t="s">
        <v>0</v>
      </c>
      <c r="E1214" s="24" t="s">
        <v>181</v>
      </c>
      <c r="F1214" s="24" t="s">
        <v>25</v>
      </c>
      <c r="G1214" s="24" t="s">
        <v>178</v>
      </c>
      <c r="H1214" s="24" t="s">
        <v>178</v>
      </c>
      <c r="I1214" s="24" t="s">
        <v>129</v>
      </c>
      <c r="J1214" s="27">
        <v>51370823.968692467</v>
      </c>
    </row>
    <row r="1215" spans="1:10" x14ac:dyDescent="0.25">
      <c r="A1215" s="23">
        <v>43040</v>
      </c>
      <c r="B1215" s="24" t="s">
        <v>104</v>
      </c>
      <c r="C1215" s="24" t="s">
        <v>118</v>
      </c>
      <c r="D1215" s="24" t="s">
        <v>0</v>
      </c>
      <c r="E1215" s="24" t="s">
        <v>178</v>
      </c>
      <c r="F1215" s="24" t="s">
        <v>19</v>
      </c>
      <c r="G1215" s="24" t="s">
        <v>182</v>
      </c>
      <c r="H1215" s="24" t="s">
        <v>178</v>
      </c>
      <c r="I1215" s="24" t="s">
        <v>47</v>
      </c>
      <c r="J1215" s="27">
        <v>50641585.142638475</v>
      </c>
    </row>
    <row r="1216" spans="1:10" x14ac:dyDescent="0.25">
      <c r="A1216" s="23">
        <v>43040</v>
      </c>
      <c r="B1216" s="24" t="s">
        <v>104</v>
      </c>
      <c r="C1216" s="24" t="s">
        <v>118</v>
      </c>
      <c r="D1216" s="24" t="s">
        <v>0</v>
      </c>
      <c r="E1216" s="24" t="s">
        <v>178</v>
      </c>
      <c r="F1216" s="24" t="s">
        <v>19</v>
      </c>
      <c r="G1216" s="24" t="s">
        <v>178</v>
      </c>
      <c r="H1216" s="24" t="s">
        <v>21</v>
      </c>
      <c r="I1216" s="24" t="s">
        <v>78</v>
      </c>
      <c r="J1216" s="27">
        <v>21100660.476099364</v>
      </c>
    </row>
    <row r="1217" spans="1:10" x14ac:dyDescent="0.25">
      <c r="A1217" s="23">
        <v>43040</v>
      </c>
      <c r="B1217" s="24" t="s">
        <v>104</v>
      </c>
      <c r="C1217" s="24" t="s">
        <v>118</v>
      </c>
      <c r="D1217" s="24" t="s">
        <v>0</v>
      </c>
      <c r="E1217" s="24" t="s">
        <v>178</v>
      </c>
      <c r="F1217" s="24" t="s">
        <v>19</v>
      </c>
      <c r="G1217" s="24" t="s">
        <v>178</v>
      </c>
      <c r="H1217" s="24" t="s">
        <v>22</v>
      </c>
      <c r="I1217" s="24" t="s">
        <v>79</v>
      </c>
      <c r="J1217" s="27">
        <v>19412607.638011418</v>
      </c>
    </row>
    <row r="1218" spans="1:10" x14ac:dyDescent="0.25">
      <c r="A1218" s="23">
        <v>43040</v>
      </c>
      <c r="B1218" s="24" t="s">
        <v>104</v>
      </c>
      <c r="C1218" s="24" t="s">
        <v>118</v>
      </c>
      <c r="D1218" s="24" t="s">
        <v>0</v>
      </c>
      <c r="E1218" s="24" t="s">
        <v>178</v>
      </c>
      <c r="F1218" s="24" t="s">
        <v>19</v>
      </c>
      <c r="G1218" s="24" t="s">
        <v>178</v>
      </c>
      <c r="H1218" s="24" t="s">
        <v>20</v>
      </c>
      <c r="I1218" s="24" t="s">
        <v>80</v>
      </c>
      <c r="J1218" s="27">
        <v>10128317.028527696</v>
      </c>
    </row>
    <row r="1219" spans="1:10" x14ac:dyDescent="0.25">
      <c r="A1219" s="23">
        <v>43040</v>
      </c>
      <c r="B1219" s="24" t="s">
        <v>104</v>
      </c>
      <c r="C1219" s="24" t="s">
        <v>118</v>
      </c>
      <c r="D1219" s="24" t="s">
        <v>0</v>
      </c>
      <c r="E1219" s="24" t="s">
        <v>178</v>
      </c>
      <c r="F1219" s="24" t="s">
        <v>23</v>
      </c>
      <c r="G1219" s="24" t="s">
        <v>182</v>
      </c>
      <c r="H1219" s="24" t="s">
        <v>178</v>
      </c>
      <c r="I1219" s="24" t="s">
        <v>48</v>
      </c>
      <c r="J1219" s="27">
        <v>729238.82605399401</v>
      </c>
    </row>
    <row r="1220" spans="1:10" x14ac:dyDescent="0.25">
      <c r="A1220" s="23">
        <v>43040</v>
      </c>
      <c r="B1220" s="24" t="s">
        <v>104</v>
      </c>
      <c r="C1220" s="24" t="s">
        <v>118</v>
      </c>
      <c r="D1220" s="24" t="s">
        <v>0</v>
      </c>
      <c r="E1220" s="24" t="s">
        <v>178</v>
      </c>
      <c r="F1220" s="24" t="s">
        <v>23</v>
      </c>
      <c r="G1220" s="24" t="s">
        <v>178</v>
      </c>
      <c r="H1220" s="24" t="s">
        <v>201</v>
      </c>
      <c r="I1220" s="24" t="s">
        <v>81</v>
      </c>
      <c r="J1220" s="27">
        <v>638083.97279724479</v>
      </c>
    </row>
    <row r="1221" spans="1:10" x14ac:dyDescent="0.25">
      <c r="A1221" s="23">
        <v>43040</v>
      </c>
      <c r="B1221" s="24" t="s">
        <v>104</v>
      </c>
      <c r="C1221" s="24" t="s">
        <v>118</v>
      </c>
      <c r="D1221" s="24" t="s">
        <v>0</v>
      </c>
      <c r="E1221" s="24" t="s">
        <v>178</v>
      </c>
      <c r="F1221" s="24" t="s">
        <v>23</v>
      </c>
      <c r="G1221" s="24" t="s">
        <v>178</v>
      </c>
      <c r="H1221" s="24" t="s">
        <v>202</v>
      </c>
      <c r="I1221" s="24" t="s">
        <v>82</v>
      </c>
      <c r="J1221" s="27">
        <v>91154.853256749266</v>
      </c>
    </row>
    <row r="1222" spans="1:10" x14ac:dyDescent="0.25">
      <c r="A1222" s="23">
        <v>43040</v>
      </c>
      <c r="B1222" s="24" t="s">
        <v>104</v>
      </c>
      <c r="C1222" s="24" t="s">
        <v>119</v>
      </c>
      <c r="D1222" s="24" t="s">
        <v>1</v>
      </c>
      <c r="E1222" s="24" t="s">
        <v>181</v>
      </c>
      <c r="F1222" s="24" t="s">
        <v>23</v>
      </c>
      <c r="G1222" s="24" t="s">
        <v>178</v>
      </c>
      <c r="H1222" s="24" t="s">
        <v>178</v>
      </c>
      <c r="I1222" s="24" t="s">
        <v>49</v>
      </c>
      <c r="J1222" s="27">
        <v>33252316.617456738</v>
      </c>
    </row>
    <row r="1223" spans="1:10" x14ac:dyDescent="0.25">
      <c r="A1223" s="23">
        <v>43040</v>
      </c>
      <c r="B1223" s="24" t="s">
        <v>104</v>
      </c>
      <c r="C1223" s="24" t="s">
        <v>119</v>
      </c>
      <c r="D1223" s="24" t="s">
        <v>1</v>
      </c>
      <c r="E1223" s="24" t="s">
        <v>178</v>
      </c>
      <c r="F1223" s="24" t="s">
        <v>19</v>
      </c>
      <c r="G1223" s="24" t="s">
        <v>182</v>
      </c>
      <c r="H1223" s="24" t="s">
        <v>178</v>
      </c>
      <c r="I1223" s="24" t="s">
        <v>50</v>
      </c>
      <c r="J1223" s="27">
        <v>32861324.599058114</v>
      </c>
    </row>
    <row r="1224" spans="1:10" x14ac:dyDescent="0.25">
      <c r="A1224" s="23">
        <v>43040</v>
      </c>
      <c r="B1224" s="24" t="s">
        <v>104</v>
      </c>
      <c r="C1224" s="24" t="s">
        <v>119</v>
      </c>
      <c r="D1224" s="24" t="s">
        <v>1</v>
      </c>
      <c r="E1224" s="24" t="s">
        <v>178</v>
      </c>
      <c r="F1224" s="24" t="s">
        <v>19</v>
      </c>
      <c r="G1224" s="24" t="s">
        <v>178</v>
      </c>
      <c r="H1224" s="24" t="s">
        <v>21</v>
      </c>
      <c r="I1224" s="24" t="s">
        <v>83</v>
      </c>
      <c r="J1224" s="27">
        <v>14126892.188748527</v>
      </c>
    </row>
    <row r="1225" spans="1:10" x14ac:dyDescent="0.25">
      <c r="A1225" s="23">
        <v>43040</v>
      </c>
      <c r="B1225" s="24" t="s">
        <v>104</v>
      </c>
      <c r="C1225" s="24" t="s">
        <v>119</v>
      </c>
      <c r="D1225" s="24" t="s">
        <v>1</v>
      </c>
      <c r="E1225" s="24" t="s">
        <v>178</v>
      </c>
      <c r="F1225" s="24" t="s">
        <v>19</v>
      </c>
      <c r="G1225" s="24" t="s">
        <v>178</v>
      </c>
      <c r="H1225" s="24" t="s">
        <v>22</v>
      </c>
      <c r="I1225" s="24" t="s">
        <v>84</v>
      </c>
      <c r="J1225" s="27">
        <v>12996740.813648647</v>
      </c>
    </row>
    <row r="1226" spans="1:10" x14ac:dyDescent="0.25">
      <c r="A1226" s="23">
        <v>43040</v>
      </c>
      <c r="B1226" s="24" t="s">
        <v>104</v>
      </c>
      <c r="C1226" s="24" t="s">
        <v>119</v>
      </c>
      <c r="D1226" s="24" t="s">
        <v>1</v>
      </c>
      <c r="E1226" s="24" t="s">
        <v>178</v>
      </c>
      <c r="F1226" s="24" t="s">
        <v>19</v>
      </c>
      <c r="G1226" s="24" t="s">
        <v>178</v>
      </c>
      <c r="H1226" s="24" t="s">
        <v>20</v>
      </c>
      <c r="I1226" s="24" t="s">
        <v>85</v>
      </c>
      <c r="J1226" s="27">
        <v>5737691.5966609409</v>
      </c>
    </row>
    <row r="1227" spans="1:10" x14ac:dyDescent="0.25">
      <c r="A1227" s="23">
        <v>43040</v>
      </c>
      <c r="B1227" s="24" t="s">
        <v>104</v>
      </c>
      <c r="C1227" s="24" t="s">
        <v>119</v>
      </c>
      <c r="D1227" s="24" t="s">
        <v>1</v>
      </c>
      <c r="E1227" s="24" t="s">
        <v>178</v>
      </c>
      <c r="F1227" s="24" t="s">
        <v>23</v>
      </c>
      <c r="G1227" s="24" t="s">
        <v>182</v>
      </c>
      <c r="H1227" s="24" t="s">
        <v>178</v>
      </c>
      <c r="I1227" s="24" t="s">
        <v>51</v>
      </c>
      <c r="J1227" s="27">
        <v>390992.0183986224</v>
      </c>
    </row>
    <row r="1228" spans="1:10" x14ac:dyDescent="0.25">
      <c r="A1228" s="23">
        <v>43040</v>
      </c>
      <c r="B1228" s="24" t="s">
        <v>104</v>
      </c>
      <c r="C1228" s="24" t="s">
        <v>119</v>
      </c>
      <c r="D1228" s="24" t="s">
        <v>1</v>
      </c>
      <c r="E1228" s="24" t="s">
        <v>178</v>
      </c>
      <c r="F1228" s="24" t="s">
        <v>23</v>
      </c>
      <c r="G1228" s="24" t="s">
        <v>178</v>
      </c>
      <c r="H1228" s="24" t="s">
        <v>201</v>
      </c>
      <c r="I1228" s="24" t="s">
        <v>86</v>
      </c>
      <c r="J1228" s="27">
        <v>319041.98639862239</v>
      </c>
    </row>
    <row r="1229" spans="1:10" x14ac:dyDescent="0.25">
      <c r="A1229" s="23">
        <v>43040</v>
      </c>
      <c r="B1229" s="24" t="s">
        <v>104</v>
      </c>
      <c r="C1229" s="24" t="s">
        <v>119</v>
      </c>
      <c r="D1229" s="24" t="s">
        <v>1</v>
      </c>
      <c r="E1229" s="24" t="s">
        <v>178</v>
      </c>
      <c r="F1229" s="24" t="s">
        <v>23</v>
      </c>
      <c r="G1229" s="24" t="s">
        <v>178</v>
      </c>
      <c r="H1229" s="24" t="s">
        <v>202</v>
      </c>
      <c r="I1229" s="24" t="s">
        <v>87</v>
      </c>
      <c r="J1229" s="27">
        <v>71950.032000000007</v>
      </c>
    </row>
    <row r="1230" spans="1:10" x14ac:dyDescent="0.25">
      <c r="A1230" s="23">
        <v>43040</v>
      </c>
      <c r="B1230" s="24" t="s">
        <v>104</v>
      </c>
      <c r="C1230" s="24" t="s">
        <v>183</v>
      </c>
      <c r="D1230" s="24" t="s">
        <v>208</v>
      </c>
      <c r="E1230" s="24" t="s">
        <v>181</v>
      </c>
      <c r="F1230" s="24" t="s">
        <v>23</v>
      </c>
      <c r="G1230" s="24" t="s">
        <v>178</v>
      </c>
      <c r="H1230" s="24" t="s">
        <v>178</v>
      </c>
      <c r="I1230" s="24" t="s">
        <v>52</v>
      </c>
      <c r="J1230" s="27">
        <v>18118507.351235729</v>
      </c>
    </row>
    <row r="1231" spans="1:10" x14ac:dyDescent="0.25">
      <c r="A1231" s="23">
        <v>43040</v>
      </c>
      <c r="B1231" s="24" t="s">
        <v>104</v>
      </c>
      <c r="C1231" s="24" t="s">
        <v>183</v>
      </c>
      <c r="D1231" s="24" t="s">
        <v>208</v>
      </c>
      <c r="E1231" s="24" t="s">
        <v>178</v>
      </c>
      <c r="F1231" s="24" t="s">
        <v>19</v>
      </c>
      <c r="G1231" s="24" t="s">
        <v>182</v>
      </c>
      <c r="H1231" s="24" t="s">
        <v>178</v>
      </c>
      <c r="I1231" s="24" t="s">
        <v>53</v>
      </c>
      <c r="J1231" s="27">
        <v>17780260.543580361</v>
      </c>
    </row>
    <row r="1232" spans="1:10" x14ac:dyDescent="0.25">
      <c r="A1232" s="23">
        <v>43040</v>
      </c>
      <c r="B1232" s="24" t="s">
        <v>104</v>
      </c>
      <c r="C1232" s="24" t="s">
        <v>183</v>
      </c>
      <c r="D1232" s="24" t="s">
        <v>208</v>
      </c>
      <c r="E1232" s="24" t="s">
        <v>178</v>
      </c>
      <c r="F1232" s="24" t="s">
        <v>19</v>
      </c>
      <c r="G1232" s="24" t="s">
        <v>178</v>
      </c>
      <c r="H1232" s="24" t="s">
        <v>21</v>
      </c>
      <c r="I1232" s="24" t="s">
        <v>88</v>
      </c>
      <c r="J1232" s="27">
        <v>6973768.2873508371</v>
      </c>
    </row>
    <row r="1233" spans="1:10" x14ac:dyDescent="0.25">
      <c r="A1233" s="23">
        <v>43040</v>
      </c>
      <c r="B1233" s="24" t="s">
        <v>104</v>
      </c>
      <c r="C1233" s="24" t="s">
        <v>183</v>
      </c>
      <c r="D1233" s="24" t="s">
        <v>208</v>
      </c>
      <c r="E1233" s="24" t="s">
        <v>178</v>
      </c>
      <c r="F1233" s="24" t="s">
        <v>19</v>
      </c>
      <c r="G1233" s="24" t="s">
        <v>178</v>
      </c>
      <c r="H1233" s="24" t="s">
        <v>22</v>
      </c>
      <c r="I1233" s="24" t="s">
        <v>89</v>
      </c>
      <c r="J1233" s="27">
        <v>6415866.8243627716</v>
      </c>
    </row>
    <row r="1234" spans="1:10" x14ac:dyDescent="0.25">
      <c r="A1234" s="23">
        <v>43040</v>
      </c>
      <c r="B1234" s="24" t="s">
        <v>104</v>
      </c>
      <c r="C1234" s="24" t="s">
        <v>183</v>
      </c>
      <c r="D1234" s="24" t="s">
        <v>208</v>
      </c>
      <c r="E1234" s="24" t="s">
        <v>178</v>
      </c>
      <c r="F1234" s="24" t="s">
        <v>19</v>
      </c>
      <c r="G1234" s="24" t="s">
        <v>178</v>
      </c>
      <c r="H1234" s="24" t="s">
        <v>20</v>
      </c>
      <c r="I1234" s="24" t="s">
        <v>90</v>
      </c>
      <c r="J1234" s="27">
        <v>4390625.4318667548</v>
      </c>
    </row>
    <row r="1235" spans="1:10" x14ac:dyDescent="0.25">
      <c r="A1235" s="23">
        <v>43040</v>
      </c>
      <c r="B1235" s="24" t="s">
        <v>104</v>
      </c>
      <c r="C1235" s="24" t="s">
        <v>183</v>
      </c>
      <c r="D1235" s="24" t="s">
        <v>208</v>
      </c>
      <c r="E1235" s="24" t="s">
        <v>178</v>
      </c>
      <c r="F1235" s="24" t="s">
        <v>23</v>
      </c>
      <c r="G1235" s="24" t="s">
        <v>182</v>
      </c>
      <c r="H1235" s="24" t="s">
        <v>178</v>
      </c>
      <c r="I1235" s="24" t="s">
        <v>54</v>
      </c>
      <c r="J1235" s="27">
        <v>338246.80765537161</v>
      </c>
    </row>
    <row r="1236" spans="1:10" x14ac:dyDescent="0.25">
      <c r="A1236" s="23">
        <v>43040</v>
      </c>
      <c r="B1236" s="24" t="s">
        <v>104</v>
      </c>
      <c r="C1236" s="24" t="s">
        <v>183</v>
      </c>
      <c r="D1236" s="24" t="s">
        <v>208</v>
      </c>
      <c r="E1236" s="24" t="s">
        <v>178</v>
      </c>
      <c r="F1236" s="24" t="s">
        <v>23</v>
      </c>
      <c r="G1236" s="24" t="s">
        <v>178</v>
      </c>
      <c r="H1236" s="24" t="s">
        <v>201</v>
      </c>
      <c r="I1236" s="24" t="s">
        <v>92</v>
      </c>
      <c r="J1236" s="27">
        <v>319041.98639862239</v>
      </c>
    </row>
    <row r="1237" spans="1:10" x14ac:dyDescent="0.25">
      <c r="A1237" s="23">
        <v>43040</v>
      </c>
      <c r="B1237" s="24" t="s">
        <v>104</v>
      </c>
      <c r="C1237" s="24" t="s">
        <v>183</v>
      </c>
      <c r="D1237" s="24" t="s">
        <v>208</v>
      </c>
      <c r="E1237" s="24" t="s">
        <v>178</v>
      </c>
      <c r="F1237" s="24" t="s">
        <v>23</v>
      </c>
      <c r="G1237" s="24" t="s">
        <v>178</v>
      </c>
      <c r="H1237" s="24" t="s">
        <v>202</v>
      </c>
      <c r="I1237" s="24" t="s">
        <v>91</v>
      </c>
      <c r="J1237" s="27">
        <v>19204.821256749259</v>
      </c>
    </row>
    <row r="1238" spans="1:10" x14ac:dyDescent="0.25">
      <c r="A1238" s="23">
        <v>43040</v>
      </c>
      <c r="B1238" s="24" t="s">
        <v>104</v>
      </c>
      <c r="C1238" s="24" t="s">
        <v>120</v>
      </c>
      <c r="D1238" s="24" t="s">
        <v>14</v>
      </c>
      <c r="E1238" s="24" t="s">
        <v>181</v>
      </c>
      <c r="F1238" s="24" t="s">
        <v>23</v>
      </c>
      <c r="G1238" s="24" t="s">
        <v>178</v>
      </c>
      <c r="H1238" s="24" t="s">
        <v>178</v>
      </c>
      <c r="I1238" s="24" t="s">
        <v>55</v>
      </c>
      <c r="J1238" s="27">
        <v>757154</v>
      </c>
    </row>
    <row r="1239" spans="1:10" x14ac:dyDescent="0.25">
      <c r="A1239" s="23">
        <v>43040</v>
      </c>
      <c r="B1239" s="24" t="s">
        <v>104</v>
      </c>
      <c r="C1239" s="24" t="s">
        <v>120</v>
      </c>
      <c r="D1239" s="24" t="s">
        <v>14</v>
      </c>
      <c r="E1239" s="24" t="s">
        <v>178</v>
      </c>
      <c r="F1239" s="24" t="s">
        <v>203</v>
      </c>
      <c r="G1239" s="24" t="s">
        <v>182</v>
      </c>
      <c r="H1239" s="24" t="s">
        <v>178</v>
      </c>
      <c r="I1239" s="24" t="s">
        <v>56</v>
      </c>
      <c r="J1239" s="27">
        <v>160000</v>
      </c>
    </row>
    <row r="1240" spans="1:10" x14ac:dyDescent="0.25">
      <c r="A1240" s="23">
        <v>43040</v>
      </c>
      <c r="B1240" s="24" t="s">
        <v>104</v>
      </c>
      <c r="C1240" s="24" t="s">
        <v>120</v>
      </c>
      <c r="D1240" s="24" t="s">
        <v>14</v>
      </c>
      <c r="E1240" s="24" t="s">
        <v>178</v>
      </c>
      <c r="F1240" s="24" t="s">
        <v>32</v>
      </c>
      <c r="G1240" s="24" t="s">
        <v>182</v>
      </c>
      <c r="H1240" s="24" t="s">
        <v>178</v>
      </c>
      <c r="I1240" s="24" t="s">
        <v>57</v>
      </c>
      <c r="J1240" s="27">
        <v>400400</v>
      </c>
    </row>
    <row r="1241" spans="1:10" x14ac:dyDescent="0.25">
      <c r="A1241" s="23">
        <v>43040</v>
      </c>
      <c r="B1241" s="24" t="s">
        <v>104</v>
      </c>
      <c r="C1241" s="24" t="s">
        <v>120</v>
      </c>
      <c r="D1241" s="24" t="s">
        <v>14</v>
      </c>
      <c r="E1241" s="24" t="s">
        <v>178</v>
      </c>
      <c r="F1241" s="24" t="s">
        <v>32</v>
      </c>
      <c r="G1241" s="24" t="s">
        <v>178</v>
      </c>
      <c r="H1241" s="24" t="s">
        <v>37</v>
      </c>
      <c r="I1241" s="24" t="s">
        <v>93</v>
      </c>
      <c r="J1241" s="27">
        <v>280000</v>
      </c>
    </row>
    <row r="1242" spans="1:10" x14ac:dyDescent="0.25">
      <c r="A1242" s="23">
        <v>43040</v>
      </c>
      <c r="B1242" s="24" t="s">
        <v>104</v>
      </c>
      <c r="C1242" s="24" t="s">
        <v>120</v>
      </c>
      <c r="D1242" s="24" t="s">
        <v>14</v>
      </c>
      <c r="E1242" s="24" t="s">
        <v>178</v>
      </c>
      <c r="F1242" s="24" t="s">
        <v>32</v>
      </c>
      <c r="G1242" s="24" t="s">
        <v>178</v>
      </c>
      <c r="H1242" s="24" t="s">
        <v>38</v>
      </c>
      <c r="I1242" s="24" t="s">
        <v>94</v>
      </c>
      <c r="J1242" s="27">
        <v>28000</v>
      </c>
    </row>
    <row r="1243" spans="1:10" x14ac:dyDescent="0.25">
      <c r="A1243" s="23">
        <v>43040</v>
      </c>
      <c r="B1243" s="24" t="s">
        <v>104</v>
      </c>
      <c r="C1243" s="24" t="s">
        <v>120</v>
      </c>
      <c r="D1243" s="24" t="s">
        <v>14</v>
      </c>
      <c r="E1243" s="24" t="s">
        <v>178</v>
      </c>
      <c r="F1243" s="24" t="s">
        <v>32</v>
      </c>
      <c r="G1243" s="24" t="s">
        <v>178</v>
      </c>
      <c r="H1243" s="24" t="s">
        <v>39</v>
      </c>
      <c r="I1243" s="24" t="s">
        <v>94</v>
      </c>
      <c r="J1243" s="27">
        <v>92400</v>
      </c>
    </row>
    <row r="1244" spans="1:10" x14ac:dyDescent="0.25">
      <c r="A1244" s="23">
        <v>43040</v>
      </c>
      <c r="B1244" s="24" t="s">
        <v>104</v>
      </c>
      <c r="C1244" s="24" t="s">
        <v>120</v>
      </c>
      <c r="D1244" s="24" t="s">
        <v>14</v>
      </c>
      <c r="E1244" s="24" t="s">
        <v>178</v>
      </c>
      <c r="F1244" s="24" t="s">
        <v>15</v>
      </c>
      <c r="G1244" s="24" t="s">
        <v>182</v>
      </c>
      <c r="H1244" s="24" t="s">
        <v>178</v>
      </c>
      <c r="I1244" s="24" t="s">
        <v>58</v>
      </c>
      <c r="J1244" s="27">
        <v>113332</v>
      </c>
    </row>
    <row r="1245" spans="1:10" x14ac:dyDescent="0.25">
      <c r="A1245" s="23">
        <v>43040</v>
      </c>
      <c r="B1245" s="24" t="s">
        <v>104</v>
      </c>
      <c r="C1245" s="24" t="s">
        <v>120</v>
      </c>
      <c r="D1245" s="24" t="s">
        <v>14</v>
      </c>
      <c r="E1245" s="24" t="s">
        <v>178</v>
      </c>
      <c r="F1245" s="24" t="s">
        <v>15</v>
      </c>
      <c r="G1245" s="24" t="s">
        <v>178</v>
      </c>
      <c r="H1245" s="24" t="s">
        <v>40</v>
      </c>
      <c r="I1245" s="24" t="s">
        <v>95</v>
      </c>
      <c r="J1245" s="27">
        <v>59192</v>
      </c>
    </row>
    <row r="1246" spans="1:10" x14ac:dyDescent="0.25">
      <c r="A1246" s="23">
        <v>43040</v>
      </c>
      <c r="B1246" s="24" t="s">
        <v>104</v>
      </c>
      <c r="C1246" s="24" t="s">
        <v>120</v>
      </c>
      <c r="D1246" s="24" t="s">
        <v>14</v>
      </c>
      <c r="E1246" s="24" t="s">
        <v>178</v>
      </c>
      <c r="F1246" s="24" t="s">
        <v>15</v>
      </c>
      <c r="G1246" s="24" t="s">
        <v>178</v>
      </c>
      <c r="H1246" s="24" t="s">
        <v>41</v>
      </c>
      <c r="I1246" s="24" t="s">
        <v>96</v>
      </c>
      <c r="J1246" s="27">
        <v>41202</v>
      </c>
    </row>
    <row r="1247" spans="1:10" x14ac:dyDescent="0.25">
      <c r="A1247" s="23">
        <v>43040</v>
      </c>
      <c r="B1247" s="24" t="s">
        <v>104</v>
      </c>
      <c r="C1247" s="24" t="s">
        <v>120</v>
      </c>
      <c r="D1247" s="24" t="s">
        <v>14</v>
      </c>
      <c r="E1247" s="24" t="s">
        <v>178</v>
      </c>
      <c r="F1247" s="24" t="s">
        <v>15</v>
      </c>
      <c r="G1247" s="24" t="s">
        <v>178</v>
      </c>
      <c r="H1247" s="24" t="s">
        <v>42</v>
      </c>
      <c r="I1247" s="24" t="s">
        <v>97</v>
      </c>
      <c r="J1247" s="27">
        <v>12938</v>
      </c>
    </row>
    <row r="1248" spans="1:10" x14ac:dyDescent="0.25">
      <c r="A1248" s="23">
        <v>43040</v>
      </c>
      <c r="B1248" s="24" t="s">
        <v>104</v>
      </c>
      <c r="C1248" s="24" t="s">
        <v>120</v>
      </c>
      <c r="D1248" s="24" t="s">
        <v>14</v>
      </c>
      <c r="E1248" s="24" t="s">
        <v>178</v>
      </c>
      <c r="F1248" s="24" t="s">
        <v>29</v>
      </c>
      <c r="G1248" s="24" t="s">
        <v>182</v>
      </c>
      <c r="H1248" s="24" t="s">
        <v>178</v>
      </c>
      <c r="I1248" s="24" t="s">
        <v>59</v>
      </c>
      <c r="J1248" s="27">
        <v>30997</v>
      </c>
    </row>
    <row r="1249" spans="1:10" x14ac:dyDescent="0.25">
      <c r="A1249" s="23">
        <v>43040</v>
      </c>
      <c r="B1249" s="24" t="s">
        <v>104</v>
      </c>
      <c r="C1249" s="24" t="s">
        <v>120</v>
      </c>
      <c r="D1249" s="24" t="s">
        <v>14</v>
      </c>
      <c r="E1249" s="24" t="s">
        <v>178</v>
      </c>
      <c r="F1249" s="24" t="s">
        <v>36</v>
      </c>
      <c r="G1249" s="24" t="s">
        <v>182</v>
      </c>
      <c r="H1249" s="24" t="s">
        <v>178</v>
      </c>
      <c r="I1249" s="24" t="s">
        <v>60</v>
      </c>
      <c r="J1249" s="27">
        <v>52425</v>
      </c>
    </row>
    <row r="1250" spans="1:10" x14ac:dyDescent="0.25">
      <c r="A1250" s="23">
        <v>43040</v>
      </c>
      <c r="B1250" s="24" t="s">
        <v>104</v>
      </c>
      <c r="C1250" s="24" t="s">
        <v>120</v>
      </c>
      <c r="D1250" s="24" t="s">
        <v>2</v>
      </c>
      <c r="E1250" s="24" t="s">
        <v>181</v>
      </c>
      <c r="F1250" s="24" t="s">
        <v>36</v>
      </c>
      <c r="G1250" s="24" t="s">
        <v>178</v>
      </c>
      <c r="H1250" s="24" t="s">
        <v>178</v>
      </c>
      <c r="I1250" s="24" t="s">
        <v>61</v>
      </c>
      <c r="J1250" s="27">
        <v>14270827.793738494</v>
      </c>
    </row>
    <row r="1251" spans="1:10" x14ac:dyDescent="0.25">
      <c r="A1251" s="23">
        <v>43040</v>
      </c>
      <c r="B1251" s="24" t="s">
        <v>104</v>
      </c>
      <c r="C1251" s="24" t="s">
        <v>120</v>
      </c>
      <c r="D1251" s="24" t="s">
        <v>2</v>
      </c>
      <c r="E1251" s="24" t="s">
        <v>178</v>
      </c>
      <c r="F1251" s="24" t="s">
        <v>16</v>
      </c>
      <c r="G1251" s="24" t="s">
        <v>182</v>
      </c>
      <c r="H1251" s="24" t="s">
        <v>178</v>
      </c>
      <c r="I1251" s="24" t="s">
        <v>62</v>
      </c>
      <c r="J1251" s="27">
        <v>1250000</v>
      </c>
    </row>
    <row r="1252" spans="1:10" x14ac:dyDescent="0.25">
      <c r="A1252" s="23">
        <v>43040</v>
      </c>
      <c r="B1252" s="24" t="s">
        <v>104</v>
      </c>
      <c r="C1252" s="24" t="s">
        <v>120</v>
      </c>
      <c r="D1252" s="24" t="s">
        <v>2</v>
      </c>
      <c r="E1252" s="24" t="s">
        <v>178</v>
      </c>
      <c r="F1252" s="24" t="s">
        <v>31</v>
      </c>
      <c r="G1252" s="24" t="s">
        <v>182</v>
      </c>
      <c r="H1252" s="24" t="s">
        <v>178</v>
      </c>
      <c r="I1252" s="24" t="s">
        <v>63</v>
      </c>
      <c r="J1252" s="27">
        <v>1216215</v>
      </c>
    </row>
    <row r="1253" spans="1:10" x14ac:dyDescent="0.25">
      <c r="A1253" s="23">
        <v>43040</v>
      </c>
      <c r="B1253" s="24" t="s">
        <v>104</v>
      </c>
      <c r="C1253" s="24" t="s">
        <v>120</v>
      </c>
      <c r="D1253" s="24" t="s">
        <v>2</v>
      </c>
      <c r="E1253" s="24" t="s">
        <v>178</v>
      </c>
      <c r="F1253" s="24" t="s">
        <v>31</v>
      </c>
      <c r="G1253" s="24" t="s">
        <v>178</v>
      </c>
      <c r="H1253" s="24" t="s">
        <v>37</v>
      </c>
      <c r="I1253" s="24" t="s">
        <v>98</v>
      </c>
      <c r="J1253" s="27">
        <v>577500</v>
      </c>
    </row>
    <row r="1254" spans="1:10" x14ac:dyDescent="0.25">
      <c r="A1254" s="23">
        <v>43040</v>
      </c>
      <c r="B1254" s="24" t="s">
        <v>104</v>
      </c>
      <c r="C1254" s="24" t="s">
        <v>120</v>
      </c>
      <c r="D1254" s="24" t="s">
        <v>2</v>
      </c>
      <c r="E1254" s="24" t="s">
        <v>178</v>
      </c>
      <c r="F1254" s="24" t="s">
        <v>31</v>
      </c>
      <c r="G1254" s="24" t="s">
        <v>178</v>
      </c>
      <c r="H1254" s="24" t="s">
        <v>38</v>
      </c>
      <c r="I1254" s="24" t="s">
        <v>99</v>
      </c>
      <c r="J1254" s="27">
        <v>358050</v>
      </c>
    </row>
    <row r="1255" spans="1:10" x14ac:dyDescent="0.25">
      <c r="A1255" s="23">
        <v>43040</v>
      </c>
      <c r="B1255" s="24" t="s">
        <v>104</v>
      </c>
      <c r="C1255" s="24" t="s">
        <v>120</v>
      </c>
      <c r="D1255" s="24" t="s">
        <v>2</v>
      </c>
      <c r="E1255" s="24" t="s">
        <v>178</v>
      </c>
      <c r="F1255" s="24" t="s">
        <v>31</v>
      </c>
      <c r="G1255" s="24" t="s">
        <v>178</v>
      </c>
      <c r="H1255" s="24" t="s">
        <v>39</v>
      </c>
      <c r="I1255" s="24" t="s">
        <v>100</v>
      </c>
      <c r="J1255" s="27">
        <v>280665</v>
      </c>
    </row>
    <row r="1256" spans="1:10" x14ac:dyDescent="0.25">
      <c r="A1256" s="23">
        <v>43040</v>
      </c>
      <c r="B1256" s="24" t="s">
        <v>104</v>
      </c>
      <c r="C1256" s="24" t="s">
        <v>120</v>
      </c>
      <c r="D1256" s="24" t="s">
        <v>2</v>
      </c>
      <c r="E1256" s="24" t="s">
        <v>178</v>
      </c>
      <c r="F1256" s="24" t="s">
        <v>28</v>
      </c>
      <c r="G1256" s="24" t="s">
        <v>182</v>
      </c>
      <c r="H1256" s="24" t="s">
        <v>178</v>
      </c>
      <c r="I1256" s="24" t="s">
        <v>64</v>
      </c>
      <c r="J1256" s="27">
        <v>9760456.5540515687</v>
      </c>
    </row>
    <row r="1257" spans="1:10" x14ac:dyDescent="0.25">
      <c r="A1257" s="23">
        <v>43040</v>
      </c>
      <c r="B1257" s="24" t="s">
        <v>104</v>
      </c>
      <c r="C1257" s="24" t="s">
        <v>120</v>
      </c>
      <c r="D1257" s="24" t="s">
        <v>2</v>
      </c>
      <c r="E1257" s="24" t="s">
        <v>178</v>
      </c>
      <c r="F1257" s="24" t="s">
        <v>28</v>
      </c>
      <c r="G1257" s="24" t="s">
        <v>178</v>
      </c>
      <c r="H1257" s="24" t="s">
        <v>43</v>
      </c>
      <c r="I1257" s="24" t="s">
        <v>101</v>
      </c>
      <c r="J1257" s="27">
        <v>6164498.8762430958</v>
      </c>
    </row>
    <row r="1258" spans="1:10" x14ac:dyDescent="0.25">
      <c r="A1258" s="23">
        <v>43040</v>
      </c>
      <c r="B1258" s="24" t="s">
        <v>104</v>
      </c>
      <c r="C1258" s="24" t="s">
        <v>120</v>
      </c>
      <c r="D1258" s="24" t="s">
        <v>2</v>
      </c>
      <c r="E1258" s="24" t="s">
        <v>178</v>
      </c>
      <c r="F1258" s="24" t="s">
        <v>28</v>
      </c>
      <c r="G1258" s="24" t="s">
        <v>178</v>
      </c>
      <c r="H1258" s="24" t="s">
        <v>44</v>
      </c>
      <c r="I1258" s="24" t="s">
        <v>102</v>
      </c>
      <c r="J1258" s="27">
        <v>3595957.6778084729</v>
      </c>
    </row>
    <row r="1259" spans="1:10" x14ac:dyDescent="0.25">
      <c r="A1259" s="23">
        <v>43040</v>
      </c>
      <c r="B1259" s="24" t="s">
        <v>104</v>
      </c>
      <c r="C1259" s="24" t="s">
        <v>120</v>
      </c>
      <c r="D1259" s="24" t="s">
        <v>2</v>
      </c>
      <c r="E1259" s="24" t="s">
        <v>178</v>
      </c>
      <c r="F1259" s="24" t="s">
        <v>35</v>
      </c>
      <c r="G1259" s="24" t="s">
        <v>182</v>
      </c>
      <c r="H1259" s="24" t="s">
        <v>178</v>
      </c>
      <c r="I1259" s="24" t="s">
        <v>65</v>
      </c>
      <c r="J1259" s="27">
        <v>270000</v>
      </c>
    </row>
    <row r="1260" spans="1:10" x14ac:dyDescent="0.25">
      <c r="A1260" s="23">
        <v>43040</v>
      </c>
      <c r="B1260" s="24" t="s">
        <v>104</v>
      </c>
      <c r="C1260" s="24" t="s">
        <v>120</v>
      </c>
      <c r="D1260" s="24" t="s">
        <v>2</v>
      </c>
      <c r="E1260" s="24" t="s">
        <v>178</v>
      </c>
      <c r="F1260" s="24" t="s">
        <v>45</v>
      </c>
      <c r="G1260" s="24" t="s">
        <v>182</v>
      </c>
      <c r="H1260" s="24" t="s">
        <v>178</v>
      </c>
      <c r="I1260" s="24" t="s">
        <v>66</v>
      </c>
      <c r="J1260" s="27">
        <v>250000</v>
      </c>
    </row>
    <row r="1261" spans="1:10" x14ac:dyDescent="0.25">
      <c r="A1261" s="23">
        <v>43040</v>
      </c>
      <c r="B1261" s="24" t="s">
        <v>104</v>
      </c>
      <c r="C1261" s="24" t="s">
        <v>120</v>
      </c>
      <c r="D1261" s="24" t="s">
        <v>2</v>
      </c>
      <c r="E1261" s="24" t="s">
        <v>178</v>
      </c>
      <c r="F1261" s="24" t="s">
        <v>30</v>
      </c>
      <c r="G1261" s="24" t="s">
        <v>182</v>
      </c>
      <c r="H1261" s="24" t="s">
        <v>178</v>
      </c>
      <c r="I1261" s="24" t="s">
        <v>67</v>
      </c>
      <c r="J1261" s="27">
        <v>908999.99999999988</v>
      </c>
    </row>
    <row r="1262" spans="1:10" x14ac:dyDescent="0.25">
      <c r="A1262" s="23">
        <v>43040</v>
      </c>
      <c r="B1262" s="24" t="s">
        <v>104</v>
      </c>
      <c r="C1262" s="24" t="s">
        <v>120</v>
      </c>
      <c r="D1262" s="24" t="s">
        <v>2</v>
      </c>
      <c r="E1262" s="24" t="s">
        <v>178</v>
      </c>
      <c r="F1262" s="24" t="s">
        <v>34</v>
      </c>
      <c r="G1262" s="24" t="s">
        <v>182</v>
      </c>
      <c r="H1262" s="24" t="s">
        <v>178</v>
      </c>
      <c r="I1262" s="24" t="s">
        <v>68</v>
      </c>
      <c r="J1262" s="27">
        <v>513708.23968692467</v>
      </c>
    </row>
    <row r="1263" spans="1:10" x14ac:dyDescent="0.25">
      <c r="A1263" s="23">
        <v>43040</v>
      </c>
      <c r="B1263" s="24" t="s">
        <v>104</v>
      </c>
      <c r="C1263" s="24" t="s">
        <v>120</v>
      </c>
      <c r="D1263" s="24" t="s">
        <v>2</v>
      </c>
      <c r="E1263" s="24" t="s">
        <v>178</v>
      </c>
      <c r="F1263" s="24" t="s">
        <v>33</v>
      </c>
      <c r="G1263" s="24" t="s">
        <v>182</v>
      </c>
      <c r="H1263" s="24" t="s">
        <v>178</v>
      </c>
      <c r="I1263" s="24" t="s">
        <v>69</v>
      </c>
      <c r="J1263" s="27">
        <v>101448</v>
      </c>
    </row>
    <row r="1264" spans="1:10" x14ac:dyDescent="0.25">
      <c r="A1264" s="23">
        <v>43040</v>
      </c>
      <c r="B1264" s="24" t="s">
        <v>104</v>
      </c>
      <c r="C1264" s="24" t="s">
        <v>184</v>
      </c>
      <c r="D1264" s="24" t="s">
        <v>17</v>
      </c>
      <c r="E1264" s="24" t="s">
        <v>181</v>
      </c>
      <c r="F1264" s="24" t="s">
        <v>33</v>
      </c>
      <c r="G1264" s="24" t="s">
        <v>178</v>
      </c>
      <c r="H1264" s="24" t="s">
        <v>178</v>
      </c>
      <c r="I1264" s="24" t="s">
        <v>70</v>
      </c>
      <c r="J1264" s="27">
        <v>3090525.557497235</v>
      </c>
    </row>
    <row r="1265" spans="1:10" x14ac:dyDescent="0.25">
      <c r="A1265" s="23">
        <v>43040</v>
      </c>
      <c r="B1265" s="24" t="s">
        <v>104</v>
      </c>
      <c r="C1265" s="24" t="s">
        <v>121</v>
      </c>
      <c r="D1265" s="24" t="s">
        <v>5</v>
      </c>
      <c r="E1265" s="24" t="s">
        <v>181</v>
      </c>
      <c r="F1265" s="24" t="s">
        <v>33</v>
      </c>
      <c r="G1265" s="24" t="s">
        <v>178</v>
      </c>
      <c r="H1265" s="24" t="s">
        <v>178</v>
      </c>
      <c r="I1265" s="24" t="s">
        <v>71</v>
      </c>
      <c r="J1265" s="27">
        <v>6142</v>
      </c>
    </row>
    <row r="1266" spans="1:10" x14ac:dyDescent="0.25">
      <c r="A1266" s="23">
        <v>43040</v>
      </c>
      <c r="B1266" s="24" t="s">
        <v>104</v>
      </c>
      <c r="C1266" s="24" t="s">
        <v>121</v>
      </c>
      <c r="D1266" s="24" t="s">
        <v>5</v>
      </c>
      <c r="E1266" s="24" t="s">
        <v>178</v>
      </c>
      <c r="F1266" s="24" t="s">
        <v>3</v>
      </c>
      <c r="G1266" s="24" t="s">
        <v>182</v>
      </c>
      <c r="H1266" s="24" t="s">
        <v>178</v>
      </c>
      <c r="I1266" s="24" t="s">
        <v>72</v>
      </c>
      <c r="J1266" s="27">
        <v>6142</v>
      </c>
    </row>
    <row r="1267" spans="1:10" x14ac:dyDescent="0.25">
      <c r="A1267" s="23">
        <v>43040</v>
      </c>
      <c r="B1267" s="24" t="s">
        <v>104</v>
      </c>
      <c r="C1267" s="24" t="s">
        <v>122</v>
      </c>
      <c r="D1267" s="24" t="s">
        <v>6</v>
      </c>
      <c r="E1267" s="24" t="s">
        <v>181</v>
      </c>
      <c r="F1267" s="24" t="s">
        <v>27</v>
      </c>
      <c r="G1267" s="24" t="s">
        <v>178</v>
      </c>
      <c r="H1267" s="24" t="s">
        <v>178</v>
      </c>
      <c r="I1267" s="24" t="s">
        <v>74</v>
      </c>
      <c r="J1267" s="27">
        <v>1813926</v>
      </c>
    </row>
    <row r="1268" spans="1:10" x14ac:dyDescent="0.25">
      <c r="A1268" s="23">
        <v>43040</v>
      </c>
      <c r="B1268" s="24" t="s">
        <v>104</v>
      </c>
      <c r="C1268" s="24" t="s">
        <v>122</v>
      </c>
      <c r="D1268" s="24" t="s">
        <v>6</v>
      </c>
      <c r="E1268" s="24" t="s">
        <v>178</v>
      </c>
      <c r="F1268" s="24" t="s">
        <v>4</v>
      </c>
      <c r="G1268" s="24" t="s">
        <v>182</v>
      </c>
      <c r="H1268" s="24" t="s">
        <v>178</v>
      </c>
      <c r="I1268" s="24" t="s">
        <v>75</v>
      </c>
      <c r="J1268" s="27">
        <v>1813926</v>
      </c>
    </row>
    <row r="1269" spans="1:10" x14ac:dyDescent="0.25">
      <c r="A1269" s="23">
        <v>43040</v>
      </c>
      <c r="B1269" s="24" t="s">
        <v>104</v>
      </c>
      <c r="C1269" s="24" t="s">
        <v>185</v>
      </c>
      <c r="D1269" s="24" t="s">
        <v>7</v>
      </c>
      <c r="E1269" s="24" t="s">
        <v>181</v>
      </c>
      <c r="F1269" s="24" t="s">
        <v>18</v>
      </c>
      <c r="G1269" s="24" t="s">
        <v>178</v>
      </c>
      <c r="H1269" s="24" t="s">
        <v>178</v>
      </c>
      <c r="I1269" s="24" t="s">
        <v>77</v>
      </c>
      <c r="J1269" s="27">
        <v>1282741.557497235</v>
      </c>
    </row>
    <row r="1270" spans="1:10" x14ac:dyDescent="0.25">
      <c r="A1270" s="23">
        <v>43040</v>
      </c>
      <c r="B1270" s="24" t="s">
        <v>104</v>
      </c>
      <c r="C1270" s="24" t="s">
        <v>123</v>
      </c>
      <c r="D1270" s="24" t="s">
        <v>10</v>
      </c>
      <c r="E1270" s="24" t="s">
        <v>181</v>
      </c>
      <c r="F1270" s="24" t="s">
        <v>18</v>
      </c>
      <c r="G1270" s="24" t="s">
        <v>178</v>
      </c>
      <c r="H1270" s="24" t="s">
        <v>178</v>
      </c>
      <c r="I1270" s="24" t="s">
        <v>11</v>
      </c>
      <c r="J1270" s="27">
        <v>256548.31149944701</v>
      </c>
    </row>
    <row r="1271" spans="1:10" x14ac:dyDescent="0.25">
      <c r="A1271" s="23">
        <v>43040</v>
      </c>
      <c r="B1271" s="24" t="s">
        <v>104</v>
      </c>
      <c r="C1271" s="24" t="s">
        <v>186</v>
      </c>
      <c r="D1271" s="24" t="s">
        <v>8</v>
      </c>
      <c r="E1271" s="24" t="s">
        <v>181</v>
      </c>
      <c r="F1271" s="24" t="s">
        <v>18</v>
      </c>
      <c r="G1271" s="24" t="s">
        <v>178</v>
      </c>
      <c r="H1271" s="24" t="s">
        <v>178</v>
      </c>
      <c r="I1271" s="24" t="s">
        <v>12</v>
      </c>
      <c r="J1271" s="27">
        <v>1026193.245997788</v>
      </c>
    </row>
    <row r="1272" spans="1:10" x14ac:dyDescent="0.25">
      <c r="A1272" s="23">
        <v>43070</v>
      </c>
      <c r="B1272" s="24" t="s">
        <v>103</v>
      </c>
      <c r="C1272" s="24" t="s">
        <v>118</v>
      </c>
      <c r="D1272" s="24" t="s">
        <v>0</v>
      </c>
      <c r="E1272" s="24" t="s">
        <v>181</v>
      </c>
      <c r="F1272" s="24" t="s">
        <v>25</v>
      </c>
      <c r="G1272" s="24" t="s">
        <v>178</v>
      </c>
      <c r="H1272" s="24" t="s">
        <v>178</v>
      </c>
      <c r="I1272" s="24" t="s">
        <v>129</v>
      </c>
      <c r="J1272" s="27">
        <v>56328234.593937859</v>
      </c>
    </row>
    <row r="1273" spans="1:10" x14ac:dyDescent="0.25">
      <c r="A1273" s="23">
        <v>43070</v>
      </c>
      <c r="B1273" s="24" t="s">
        <v>103</v>
      </c>
      <c r="C1273" s="24" t="s">
        <v>118</v>
      </c>
      <c r="D1273" s="24" t="s">
        <v>0</v>
      </c>
      <c r="E1273" s="24" t="s">
        <v>178</v>
      </c>
      <c r="F1273" s="24" t="s">
        <v>19</v>
      </c>
      <c r="G1273" s="24" t="s">
        <v>182</v>
      </c>
      <c r="H1273" s="24" t="s">
        <v>178</v>
      </c>
      <c r="I1273" s="24" t="s">
        <v>47</v>
      </c>
      <c r="J1273" s="27">
        <v>55535724.791507699</v>
      </c>
    </row>
    <row r="1274" spans="1:10" x14ac:dyDescent="0.25">
      <c r="A1274" s="23">
        <v>43070</v>
      </c>
      <c r="B1274" s="24" t="s">
        <v>103</v>
      </c>
      <c r="C1274" s="24" t="s">
        <v>118</v>
      </c>
      <c r="D1274" s="24" t="s">
        <v>0</v>
      </c>
      <c r="E1274" s="24" t="s">
        <v>178</v>
      </c>
      <c r="F1274" s="24" t="s">
        <v>19</v>
      </c>
      <c r="G1274" s="24" t="s">
        <v>178</v>
      </c>
      <c r="H1274" s="24" t="s">
        <v>21</v>
      </c>
      <c r="I1274" s="24" t="s">
        <v>78</v>
      </c>
      <c r="J1274" s="27">
        <v>21013517.488678589</v>
      </c>
    </row>
    <row r="1275" spans="1:10" x14ac:dyDescent="0.25">
      <c r="A1275" s="23">
        <v>43070</v>
      </c>
      <c r="B1275" s="24" t="s">
        <v>103</v>
      </c>
      <c r="C1275" s="24" t="s">
        <v>118</v>
      </c>
      <c r="D1275" s="24" t="s">
        <v>0</v>
      </c>
      <c r="E1275" s="24" t="s">
        <v>178</v>
      </c>
      <c r="F1275" s="24" t="s">
        <v>19</v>
      </c>
      <c r="G1275" s="24" t="s">
        <v>178</v>
      </c>
      <c r="H1275" s="24" t="s">
        <v>22</v>
      </c>
      <c r="I1275" s="24" t="s">
        <v>79</v>
      </c>
      <c r="J1275" s="27">
        <v>22514483.023584202</v>
      </c>
    </row>
    <row r="1276" spans="1:10" x14ac:dyDescent="0.25">
      <c r="A1276" s="23">
        <v>43070</v>
      </c>
      <c r="B1276" s="24" t="s">
        <v>103</v>
      </c>
      <c r="C1276" s="24" t="s">
        <v>118</v>
      </c>
      <c r="D1276" s="24" t="s">
        <v>0</v>
      </c>
      <c r="E1276" s="24" t="s">
        <v>178</v>
      </c>
      <c r="F1276" s="24" t="s">
        <v>19</v>
      </c>
      <c r="G1276" s="24" t="s">
        <v>178</v>
      </c>
      <c r="H1276" s="24" t="s">
        <v>20</v>
      </c>
      <c r="I1276" s="24" t="s">
        <v>80</v>
      </c>
      <c r="J1276" s="27">
        <v>12007724.279244907</v>
      </c>
    </row>
    <row r="1277" spans="1:10" x14ac:dyDescent="0.25">
      <c r="A1277" s="23">
        <v>43070</v>
      </c>
      <c r="B1277" s="24" t="s">
        <v>103</v>
      </c>
      <c r="C1277" s="24" t="s">
        <v>118</v>
      </c>
      <c r="D1277" s="24" t="s">
        <v>0</v>
      </c>
      <c r="E1277" s="24" t="s">
        <v>178</v>
      </c>
      <c r="F1277" s="24" t="s">
        <v>23</v>
      </c>
      <c r="G1277" s="24" t="s">
        <v>182</v>
      </c>
      <c r="H1277" s="24" t="s">
        <v>178</v>
      </c>
      <c r="I1277" s="24" t="s">
        <v>48</v>
      </c>
      <c r="J1277" s="27">
        <v>792509.80243016395</v>
      </c>
    </row>
    <row r="1278" spans="1:10" x14ac:dyDescent="0.25">
      <c r="A1278" s="23">
        <v>43070</v>
      </c>
      <c r="B1278" s="24" t="s">
        <v>103</v>
      </c>
      <c r="C1278" s="24" t="s">
        <v>118</v>
      </c>
      <c r="D1278" s="24" t="s">
        <v>0</v>
      </c>
      <c r="E1278" s="24" t="s">
        <v>178</v>
      </c>
      <c r="F1278" s="24" t="s">
        <v>23</v>
      </c>
      <c r="G1278" s="24" t="s">
        <v>178</v>
      </c>
      <c r="H1278" s="24" t="s">
        <v>201</v>
      </c>
      <c r="I1278" s="24" t="s">
        <v>81</v>
      </c>
      <c r="J1278" s="27">
        <v>693446.07712639344</v>
      </c>
    </row>
    <row r="1279" spans="1:10" x14ac:dyDescent="0.25">
      <c r="A1279" s="23">
        <v>43070</v>
      </c>
      <c r="B1279" s="24" t="s">
        <v>103</v>
      </c>
      <c r="C1279" s="24" t="s">
        <v>118</v>
      </c>
      <c r="D1279" s="24" t="s">
        <v>0</v>
      </c>
      <c r="E1279" s="24" t="s">
        <v>178</v>
      </c>
      <c r="F1279" s="24" t="s">
        <v>23</v>
      </c>
      <c r="G1279" s="24" t="s">
        <v>178</v>
      </c>
      <c r="H1279" s="24" t="s">
        <v>202</v>
      </c>
      <c r="I1279" s="24" t="s">
        <v>82</v>
      </c>
      <c r="J1279" s="27">
        <v>99063.725303770494</v>
      </c>
    </row>
    <row r="1280" spans="1:10" x14ac:dyDescent="0.25">
      <c r="A1280" s="23">
        <v>43070</v>
      </c>
      <c r="B1280" s="24" t="s">
        <v>103</v>
      </c>
      <c r="C1280" s="24" t="s">
        <v>119</v>
      </c>
      <c r="D1280" s="24" t="s">
        <v>1</v>
      </c>
      <c r="E1280" s="24" t="s">
        <v>181</v>
      </c>
      <c r="F1280" s="24" t="s">
        <v>23</v>
      </c>
      <c r="G1280" s="24" t="s">
        <v>178</v>
      </c>
      <c r="H1280" s="24" t="s">
        <v>178</v>
      </c>
      <c r="I1280" s="24" t="s">
        <v>49</v>
      </c>
      <c r="J1280" s="27">
        <v>33571404.29079093</v>
      </c>
    </row>
    <row r="1281" spans="1:10" x14ac:dyDescent="0.25">
      <c r="A1281" s="23">
        <v>43070</v>
      </c>
      <c r="B1281" s="24" t="s">
        <v>103</v>
      </c>
      <c r="C1281" s="24" t="s">
        <v>119</v>
      </c>
      <c r="D1281" s="24" t="s">
        <v>1</v>
      </c>
      <c r="E1281" s="24" t="s">
        <v>178</v>
      </c>
      <c r="F1281" s="24" t="s">
        <v>19</v>
      </c>
      <c r="G1281" s="24" t="s">
        <v>182</v>
      </c>
      <c r="H1281" s="24" t="s">
        <v>178</v>
      </c>
      <c r="I1281" s="24" t="s">
        <v>50</v>
      </c>
      <c r="J1281" s="27">
        <v>33152576.252227735</v>
      </c>
    </row>
    <row r="1282" spans="1:10" x14ac:dyDescent="0.25">
      <c r="A1282" s="23">
        <v>43070</v>
      </c>
      <c r="B1282" s="24" t="s">
        <v>103</v>
      </c>
      <c r="C1282" s="24" t="s">
        <v>119</v>
      </c>
      <c r="D1282" s="24" t="s">
        <v>1</v>
      </c>
      <c r="E1282" s="24" t="s">
        <v>178</v>
      </c>
      <c r="F1282" s="24" t="s">
        <v>19</v>
      </c>
      <c r="G1282" s="24" t="s">
        <v>178</v>
      </c>
      <c r="H1282" s="24" t="s">
        <v>21</v>
      </c>
      <c r="I1282" s="24" t="s">
        <v>83</v>
      </c>
      <c r="J1282" s="27">
        <v>12975847.049259027</v>
      </c>
    </row>
    <row r="1283" spans="1:10" x14ac:dyDescent="0.25">
      <c r="A1283" s="23">
        <v>43070</v>
      </c>
      <c r="B1283" s="24" t="s">
        <v>103</v>
      </c>
      <c r="C1283" s="24" t="s">
        <v>119</v>
      </c>
      <c r="D1283" s="24" t="s">
        <v>1</v>
      </c>
      <c r="E1283" s="24" t="s">
        <v>178</v>
      </c>
      <c r="F1283" s="24" t="s">
        <v>19</v>
      </c>
      <c r="G1283" s="24" t="s">
        <v>178</v>
      </c>
      <c r="H1283" s="24" t="s">
        <v>22</v>
      </c>
      <c r="I1283" s="24" t="s">
        <v>84</v>
      </c>
      <c r="J1283" s="27">
        <v>13902693.267063243</v>
      </c>
    </row>
    <row r="1284" spans="1:10" x14ac:dyDescent="0.25">
      <c r="A1284" s="23">
        <v>43070</v>
      </c>
      <c r="B1284" s="24" t="s">
        <v>103</v>
      </c>
      <c r="C1284" s="24" t="s">
        <v>119</v>
      </c>
      <c r="D1284" s="24" t="s">
        <v>1</v>
      </c>
      <c r="E1284" s="24" t="s">
        <v>178</v>
      </c>
      <c r="F1284" s="24" t="s">
        <v>19</v>
      </c>
      <c r="G1284" s="24" t="s">
        <v>178</v>
      </c>
      <c r="H1284" s="24" t="s">
        <v>20</v>
      </c>
      <c r="I1284" s="24" t="s">
        <v>85</v>
      </c>
      <c r="J1284" s="27">
        <v>6274035.935905464</v>
      </c>
    </row>
    <row r="1285" spans="1:10" x14ac:dyDescent="0.25">
      <c r="A1285" s="23">
        <v>43070</v>
      </c>
      <c r="B1285" s="24" t="s">
        <v>103</v>
      </c>
      <c r="C1285" s="24" t="s">
        <v>119</v>
      </c>
      <c r="D1285" s="24" t="s">
        <v>1</v>
      </c>
      <c r="E1285" s="24" t="s">
        <v>178</v>
      </c>
      <c r="F1285" s="24" t="s">
        <v>23</v>
      </c>
      <c r="G1285" s="24" t="s">
        <v>182</v>
      </c>
      <c r="H1285" s="24" t="s">
        <v>178</v>
      </c>
      <c r="I1285" s="24" t="s">
        <v>51</v>
      </c>
      <c r="J1285" s="27">
        <v>418828.03856319672</v>
      </c>
    </row>
    <row r="1286" spans="1:10" x14ac:dyDescent="0.25">
      <c r="A1286" s="23">
        <v>43070</v>
      </c>
      <c r="B1286" s="24" t="s">
        <v>103</v>
      </c>
      <c r="C1286" s="24" t="s">
        <v>119</v>
      </c>
      <c r="D1286" s="24" t="s">
        <v>1</v>
      </c>
      <c r="E1286" s="24" t="s">
        <v>178</v>
      </c>
      <c r="F1286" s="24" t="s">
        <v>23</v>
      </c>
      <c r="G1286" s="24" t="s">
        <v>178</v>
      </c>
      <c r="H1286" s="24" t="s">
        <v>201</v>
      </c>
      <c r="I1286" s="24" t="s">
        <v>86</v>
      </c>
      <c r="J1286" s="27">
        <v>346723.03856319672</v>
      </c>
    </row>
    <row r="1287" spans="1:10" x14ac:dyDescent="0.25">
      <c r="A1287" s="23">
        <v>43070</v>
      </c>
      <c r="B1287" s="24" t="s">
        <v>103</v>
      </c>
      <c r="C1287" s="24" t="s">
        <v>119</v>
      </c>
      <c r="D1287" s="24" t="s">
        <v>1</v>
      </c>
      <c r="E1287" s="24" t="s">
        <v>178</v>
      </c>
      <c r="F1287" s="24" t="s">
        <v>23</v>
      </c>
      <c r="G1287" s="24" t="s">
        <v>178</v>
      </c>
      <c r="H1287" s="24" t="s">
        <v>202</v>
      </c>
      <c r="I1287" s="24" t="s">
        <v>87</v>
      </c>
      <c r="J1287" s="27">
        <v>72105</v>
      </c>
    </row>
    <row r="1288" spans="1:10" x14ac:dyDescent="0.25">
      <c r="A1288" s="23">
        <v>43070</v>
      </c>
      <c r="B1288" s="24" t="s">
        <v>103</v>
      </c>
      <c r="C1288" s="24" t="s">
        <v>183</v>
      </c>
      <c r="D1288" s="24" t="s">
        <v>208</v>
      </c>
      <c r="E1288" s="24" t="s">
        <v>181</v>
      </c>
      <c r="F1288" s="24" t="s">
        <v>23</v>
      </c>
      <c r="G1288" s="24" t="s">
        <v>178</v>
      </c>
      <c r="H1288" s="24" t="s">
        <v>178</v>
      </c>
      <c r="I1288" s="24" t="s">
        <v>52</v>
      </c>
      <c r="J1288" s="27">
        <v>22756830.303146929</v>
      </c>
    </row>
    <row r="1289" spans="1:10" x14ac:dyDescent="0.25">
      <c r="A1289" s="23">
        <v>43070</v>
      </c>
      <c r="B1289" s="24" t="s">
        <v>103</v>
      </c>
      <c r="C1289" s="24" t="s">
        <v>183</v>
      </c>
      <c r="D1289" s="24" t="s">
        <v>208</v>
      </c>
      <c r="E1289" s="24" t="s">
        <v>178</v>
      </c>
      <c r="F1289" s="24" t="s">
        <v>19</v>
      </c>
      <c r="G1289" s="24" t="s">
        <v>182</v>
      </c>
      <c r="H1289" s="24" t="s">
        <v>178</v>
      </c>
      <c r="I1289" s="24" t="s">
        <v>53</v>
      </c>
      <c r="J1289" s="27">
        <v>22383148.539279964</v>
      </c>
    </row>
    <row r="1290" spans="1:10" x14ac:dyDescent="0.25">
      <c r="A1290" s="23">
        <v>43070</v>
      </c>
      <c r="B1290" s="24" t="s">
        <v>103</v>
      </c>
      <c r="C1290" s="24" t="s">
        <v>183</v>
      </c>
      <c r="D1290" s="24" t="s">
        <v>208</v>
      </c>
      <c r="E1290" s="24" t="s">
        <v>178</v>
      </c>
      <c r="F1290" s="24" t="s">
        <v>19</v>
      </c>
      <c r="G1290" s="24" t="s">
        <v>178</v>
      </c>
      <c r="H1290" s="24" t="s">
        <v>21</v>
      </c>
      <c r="I1290" s="24" t="s">
        <v>88</v>
      </c>
      <c r="J1290" s="27">
        <v>8037670.439419562</v>
      </c>
    </row>
    <row r="1291" spans="1:10" x14ac:dyDescent="0.25">
      <c r="A1291" s="23">
        <v>43070</v>
      </c>
      <c r="B1291" s="24" t="s">
        <v>103</v>
      </c>
      <c r="C1291" s="24" t="s">
        <v>183</v>
      </c>
      <c r="D1291" s="24" t="s">
        <v>208</v>
      </c>
      <c r="E1291" s="24" t="s">
        <v>178</v>
      </c>
      <c r="F1291" s="24" t="s">
        <v>19</v>
      </c>
      <c r="G1291" s="24" t="s">
        <v>178</v>
      </c>
      <c r="H1291" s="24" t="s">
        <v>22</v>
      </c>
      <c r="I1291" s="24" t="s">
        <v>89</v>
      </c>
      <c r="J1291" s="27">
        <v>8611789.7565209586</v>
      </c>
    </row>
    <row r="1292" spans="1:10" x14ac:dyDescent="0.25">
      <c r="A1292" s="23">
        <v>43070</v>
      </c>
      <c r="B1292" s="24" t="s">
        <v>103</v>
      </c>
      <c r="C1292" s="24" t="s">
        <v>183</v>
      </c>
      <c r="D1292" s="24" t="s">
        <v>208</v>
      </c>
      <c r="E1292" s="24" t="s">
        <v>178</v>
      </c>
      <c r="F1292" s="24" t="s">
        <v>19</v>
      </c>
      <c r="G1292" s="24" t="s">
        <v>178</v>
      </c>
      <c r="H1292" s="24" t="s">
        <v>20</v>
      </c>
      <c r="I1292" s="24" t="s">
        <v>90</v>
      </c>
      <c r="J1292" s="27">
        <v>5733688.3433394432</v>
      </c>
    </row>
    <row r="1293" spans="1:10" x14ac:dyDescent="0.25">
      <c r="A1293" s="23">
        <v>43070</v>
      </c>
      <c r="B1293" s="24" t="s">
        <v>103</v>
      </c>
      <c r="C1293" s="24" t="s">
        <v>183</v>
      </c>
      <c r="D1293" s="24" t="s">
        <v>208</v>
      </c>
      <c r="E1293" s="24" t="s">
        <v>178</v>
      </c>
      <c r="F1293" s="24" t="s">
        <v>23</v>
      </c>
      <c r="G1293" s="24" t="s">
        <v>182</v>
      </c>
      <c r="H1293" s="24" t="s">
        <v>178</v>
      </c>
      <c r="I1293" s="24" t="s">
        <v>54</v>
      </c>
      <c r="J1293" s="27">
        <v>373681.76386696723</v>
      </c>
    </row>
    <row r="1294" spans="1:10" x14ac:dyDescent="0.25">
      <c r="A1294" s="23">
        <v>43070</v>
      </c>
      <c r="B1294" s="24" t="s">
        <v>103</v>
      </c>
      <c r="C1294" s="24" t="s">
        <v>183</v>
      </c>
      <c r="D1294" s="24" t="s">
        <v>208</v>
      </c>
      <c r="E1294" s="24" t="s">
        <v>178</v>
      </c>
      <c r="F1294" s="24" t="s">
        <v>23</v>
      </c>
      <c r="G1294" s="24" t="s">
        <v>178</v>
      </c>
      <c r="H1294" s="24" t="s">
        <v>201</v>
      </c>
      <c r="I1294" s="24" t="s">
        <v>92</v>
      </c>
      <c r="J1294" s="27">
        <v>346723.03856319672</v>
      </c>
    </row>
    <row r="1295" spans="1:10" x14ac:dyDescent="0.25">
      <c r="A1295" s="23">
        <v>43070</v>
      </c>
      <c r="B1295" s="24" t="s">
        <v>103</v>
      </c>
      <c r="C1295" s="24" t="s">
        <v>183</v>
      </c>
      <c r="D1295" s="24" t="s">
        <v>208</v>
      </c>
      <c r="E1295" s="24" t="s">
        <v>178</v>
      </c>
      <c r="F1295" s="24" t="s">
        <v>23</v>
      </c>
      <c r="G1295" s="24" t="s">
        <v>178</v>
      </c>
      <c r="H1295" s="24" t="s">
        <v>202</v>
      </c>
      <c r="I1295" s="24" t="s">
        <v>91</v>
      </c>
      <c r="J1295" s="27">
        <v>26958.725303770494</v>
      </c>
    </row>
    <row r="1296" spans="1:10" x14ac:dyDescent="0.25">
      <c r="A1296" s="23">
        <v>43070</v>
      </c>
      <c r="B1296" s="24" t="s">
        <v>103</v>
      </c>
      <c r="C1296" s="24" t="s">
        <v>120</v>
      </c>
      <c r="D1296" s="24" t="s">
        <v>14</v>
      </c>
      <c r="E1296" s="24" t="s">
        <v>181</v>
      </c>
      <c r="F1296" s="24" t="s">
        <v>23</v>
      </c>
      <c r="G1296" s="24" t="s">
        <v>178</v>
      </c>
      <c r="H1296" s="24" t="s">
        <v>178</v>
      </c>
      <c r="I1296" s="24" t="s">
        <v>55</v>
      </c>
      <c r="J1296" s="27">
        <v>795627</v>
      </c>
    </row>
    <row r="1297" spans="1:10" x14ac:dyDescent="0.25">
      <c r="A1297" s="23">
        <v>43070</v>
      </c>
      <c r="B1297" s="24" t="s">
        <v>103</v>
      </c>
      <c r="C1297" s="24" t="s">
        <v>120</v>
      </c>
      <c r="D1297" s="24" t="s">
        <v>14</v>
      </c>
      <c r="E1297" s="24" t="s">
        <v>178</v>
      </c>
      <c r="F1297" s="24" t="s">
        <v>203</v>
      </c>
      <c r="G1297" s="24" t="s">
        <v>182</v>
      </c>
      <c r="H1297" s="24" t="s">
        <v>178</v>
      </c>
      <c r="I1297" s="24" t="s">
        <v>56</v>
      </c>
      <c r="J1297" s="27">
        <v>150000</v>
      </c>
    </row>
    <row r="1298" spans="1:10" x14ac:dyDescent="0.25">
      <c r="A1298" s="23">
        <v>43070</v>
      </c>
      <c r="B1298" s="24" t="s">
        <v>103</v>
      </c>
      <c r="C1298" s="24" t="s">
        <v>120</v>
      </c>
      <c r="D1298" s="24" t="s">
        <v>14</v>
      </c>
      <c r="E1298" s="24" t="s">
        <v>178</v>
      </c>
      <c r="F1298" s="24" t="s">
        <v>32</v>
      </c>
      <c r="G1298" s="24" t="s">
        <v>182</v>
      </c>
      <c r="H1298" s="24" t="s">
        <v>178</v>
      </c>
      <c r="I1298" s="24" t="s">
        <v>57</v>
      </c>
      <c r="J1298" s="27">
        <v>457600</v>
      </c>
    </row>
    <row r="1299" spans="1:10" x14ac:dyDescent="0.25">
      <c r="A1299" s="23">
        <v>43070</v>
      </c>
      <c r="B1299" s="24" t="s">
        <v>103</v>
      </c>
      <c r="C1299" s="24" t="s">
        <v>120</v>
      </c>
      <c r="D1299" s="24" t="s">
        <v>14</v>
      </c>
      <c r="E1299" s="24" t="s">
        <v>178</v>
      </c>
      <c r="F1299" s="24" t="s">
        <v>32</v>
      </c>
      <c r="G1299" s="24" t="s">
        <v>178</v>
      </c>
      <c r="H1299" s="24" t="s">
        <v>37</v>
      </c>
      <c r="I1299" s="24" t="s">
        <v>93</v>
      </c>
      <c r="J1299" s="27">
        <v>320000</v>
      </c>
    </row>
    <row r="1300" spans="1:10" x14ac:dyDescent="0.25">
      <c r="A1300" s="23">
        <v>43070</v>
      </c>
      <c r="B1300" s="24" t="s">
        <v>103</v>
      </c>
      <c r="C1300" s="24" t="s">
        <v>120</v>
      </c>
      <c r="D1300" s="24" t="s">
        <v>14</v>
      </c>
      <c r="E1300" s="24" t="s">
        <v>178</v>
      </c>
      <c r="F1300" s="24" t="s">
        <v>32</v>
      </c>
      <c r="G1300" s="24" t="s">
        <v>178</v>
      </c>
      <c r="H1300" s="24" t="s">
        <v>38</v>
      </c>
      <c r="I1300" s="24" t="s">
        <v>94</v>
      </c>
      <c r="J1300" s="27">
        <v>32000</v>
      </c>
    </row>
    <row r="1301" spans="1:10" x14ac:dyDescent="0.25">
      <c r="A1301" s="23">
        <v>43070</v>
      </c>
      <c r="B1301" s="24" t="s">
        <v>103</v>
      </c>
      <c r="C1301" s="24" t="s">
        <v>120</v>
      </c>
      <c r="D1301" s="24" t="s">
        <v>14</v>
      </c>
      <c r="E1301" s="24" t="s">
        <v>178</v>
      </c>
      <c r="F1301" s="24" t="s">
        <v>32</v>
      </c>
      <c r="G1301" s="24" t="s">
        <v>178</v>
      </c>
      <c r="H1301" s="24" t="s">
        <v>39</v>
      </c>
      <c r="I1301" s="24" t="s">
        <v>94</v>
      </c>
      <c r="J1301" s="27">
        <v>105600</v>
      </c>
    </row>
    <row r="1302" spans="1:10" x14ac:dyDescent="0.25">
      <c r="A1302" s="23">
        <v>43070</v>
      </c>
      <c r="B1302" s="24" t="s">
        <v>103</v>
      </c>
      <c r="C1302" s="24" t="s">
        <v>120</v>
      </c>
      <c r="D1302" s="24" t="s">
        <v>14</v>
      </c>
      <c r="E1302" s="24" t="s">
        <v>178</v>
      </c>
      <c r="F1302" s="24" t="s">
        <v>15</v>
      </c>
      <c r="G1302" s="24" t="s">
        <v>182</v>
      </c>
      <c r="H1302" s="24" t="s">
        <v>178</v>
      </c>
      <c r="I1302" s="24" t="s">
        <v>58</v>
      </c>
      <c r="J1302" s="27">
        <v>119695</v>
      </c>
    </row>
    <row r="1303" spans="1:10" x14ac:dyDescent="0.25">
      <c r="A1303" s="23">
        <v>43070</v>
      </c>
      <c r="B1303" s="24" t="s">
        <v>103</v>
      </c>
      <c r="C1303" s="24" t="s">
        <v>120</v>
      </c>
      <c r="D1303" s="24" t="s">
        <v>14</v>
      </c>
      <c r="E1303" s="24" t="s">
        <v>178</v>
      </c>
      <c r="F1303" s="24" t="s">
        <v>15</v>
      </c>
      <c r="G1303" s="24" t="s">
        <v>178</v>
      </c>
      <c r="H1303" s="24" t="s">
        <v>40</v>
      </c>
      <c r="I1303" s="24" t="s">
        <v>95</v>
      </c>
      <c r="J1303" s="27">
        <v>50000</v>
      </c>
    </row>
    <row r="1304" spans="1:10" x14ac:dyDescent="0.25">
      <c r="A1304" s="23">
        <v>43070</v>
      </c>
      <c r="B1304" s="24" t="s">
        <v>103</v>
      </c>
      <c r="C1304" s="24" t="s">
        <v>120</v>
      </c>
      <c r="D1304" s="24" t="s">
        <v>14</v>
      </c>
      <c r="E1304" s="24" t="s">
        <v>178</v>
      </c>
      <c r="F1304" s="24" t="s">
        <v>15</v>
      </c>
      <c r="G1304" s="24" t="s">
        <v>178</v>
      </c>
      <c r="H1304" s="24" t="s">
        <v>41</v>
      </c>
      <c r="I1304" s="24" t="s">
        <v>96</v>
      </c>
      <c r="J1304" s="27">
        <v>36353</v>
      </c>
    </row>
    <row r="1305" spans="1:10" x14ac:dyDescent="0.25">
      <c r="A1305" s="23">
        <v>43070</v>
      </c>
      <c r="B1305" s="24" t="s">
        <v>103</v>
      </c>
      <c r="C1305" s="24" t="s">
        <v>120</v>
      </c>
      <c r="D1305" s="24" t="s">
        <v>14</v>
      </c>
      <c r="E1305" s="24" t="s">
        <v>178</v>
      </c>
      <c r="F1305" s="24" t="s">
        <v>15</v>
      </c>
      <c r="G1305" s="24" t="s">
        <v>178</v>
      </c>
      <c r="H1305" s="24" t="s">
        <v>42</v>
      </c>
      <c r="I1305" s="24" t="s">
        <v>97</v>
      </c>
      <c r="J1305" s="27">
        <v>33342</v>
      </c>
    </row>
    <row r="1306" spans="1:10" x14ac:dyDescent="0.25">
      <c r="A1306" s="23">
        <v>43070</v>
      </c>
      <c r="B1306" s="24" t="s">
        <v>103</v>
      </c>
      <c r="C1306" s="24" t="s">
        <v>120</v>
      </c>
      <c r="D1306" s="24" t="s">
        <v>14</v>
      </c>
      <c r="E1306" s="24" t="s">
        <v>178</v>
      </c>
      <c r="F1306" s="24" t="s">
        <v>29</v>
      </c>
      <c r="G1306" s="24" t="s">
        <v>182</v>
      </c>
      <c r="H1306" s="24" t="s">
        <v>178</v>
      </c>
      <c r="I1306" s="24" t="s">
        <v>59</v>
      </c>
      <c r="J1306" s="27">
        <v>17853</v>
      </c>
    </row>
    <row r="1307" spans="1:10" x14ac:dyDescent="0.25">
      <c r="A1307" s="23">
        <v>43070</v>
      </c>
      <c r="B1307" s="24" t="s">
        <v>103</v>
      </c>
      <c r="C1307" s="24" t="s">
        <v>120</v>
      </c>
      <c r="D1307" s="24" t="s">
        <v>14</v>
      </c>
      <c r="E1307" s="24" t="s">
        <v>178</v>
      </c>
      <c r="F1307" s="24" t="s">
        <v>36</v>
      </c>
      <c r="G1307" s="24" t="s">
        <v>182</v>
      </c>
      <c r="H1307" s="24" t="s">
        <v>178</v>
      </c>
      <c r="I1307" s="24" t="s">
        <v>60</v>
      </c>
      <c r="J1307" s="27">
        <v>50479</v>
      </c>
    </row>
    <row r="1308" spans="1:10" x14ac:dyDescent="0.25">
      <c r="A1308" s="23">
        <v>43070</v>
      </c>
      <c r="B1308" s="24" t="s">
        <v>103</v>
      </c>
      <c r="C1308" s="24" t="s">
        <v>120</v>
      </c>
      <c r="D1308" s="24" t="s">
        <v>2</v>
      </c>
      <c r="E1308" s="24" t="s">
        <v>181</v>
      </c>
      <c r="F1308" s="24" t="s">
        <v>36</v>
      </c>
      <c r="G1308" s="24" t="s">
        <v>178</v>
      </c>
      <c r="H1308" s="24" t="s">
        <v>178</v>
      </c>
      <c r="I1308" s="24" t="s">
        <v>61</v>
      </c>
      <c r="J1308" s="27">
        <v>15842631.418787573</v>
      </c>
    </row>
    <row r="1309" spans="1:10" x14ac:dyDescent="0.25">
      <c r="A1309" s="23">
        <v>43070</v>
      </c>
      <c r="B1309" s="24" t="s">
        <v>103</v>
      </c>
      <c r="C1309" s="24" t="s">
        <v>120</v>
      </c>
      <c r="D1309" s="24" t="s">
        <v>2</v>
      </c>
      <c r="E1309" s="24" t="s">
        <v>178</v>
      </c>
      <c r="F1309" s="24" t="s">
        <v>16</v>
      </c>
      <c r="G1309" s="24" t="s">
        <v>182</v>
      </c>
      <c r="H1309" s="24" t="s">
        <v>178</v>
      </c>
      <c r="I1309" s="24" t="s">
        <v>62</v>
      </c>
      <c r="J1309" s="27">
        <v>1250000</v>
      </c>
    </row>
    <row r="1310" spans="1:10" x14ac:dyDescent="0.25">
      <c r="A1310" s="23">
        <v>43070</v>
      </c>
      <c r="B1310" s="24" t="s">
        <v>103</v>
      </c>
      <c r="C1310" s="24" t="s">
        <v>120</v>
      </c>
      <c r="D1310" s="24" t="s">
        <v>2</v>
      </c>
      <c r="E1310" s="24" t="s">
        <v>178</v>
      </c>
      <c r="F1310" s="24" t="s">
        <v>31</v>
      </c>
      <c r="G1310" s="24" t="s">
        <v>182</v>
      </c>
      <c r="H1310" s="24" t="s">
        <v>178</v>
      </c>
      <c r="I1310" s="24" t="s">
        <v>63</v>
      </c>
      <c r="J1310" s="27">
        <v>1238737.5</v>
      </c>
    </row>
    <row r="1311" spans="1:10" x14ac:dyDescent="0.25">
      <c r="A1311" s="23">
        <v>43070</v>
      </c>
      <c r="B1311" s="24" t="s">
        <v>103</v>
      </c>
      <c r="C1311" s="24" t="s">
        <v>120</v>
      </c>
      <c r="D1311" s="24" t="s">
        <v>2</v>
      </c>
      <c r="E1311" s="24" t="s">
        <v>178</v>
      </c>
      <c r="F1311" s="24" t="s">
        <v>31</v>
      </c>
      <c r="G1311" s="24" t="s">
        <v>178</v>
      </c>
      <c r="H1311" s="24" t="s">
        <v>37</v>
      </c>
      <c r="I1311" s="24" t="s">
        <v>98</v>
      </c>
      <c r="J1311" s="27">
        <v>577500</v>
      </c>
    </row>
    <row r="1312" spans="1:10" x14ac:dyDescent="0.25">
      <c r="A1312" s="23">
        <v>43070</v>
      </c>
      <c r="B1312" s="24" t="s">
        <v>103</v>
      </c>
      <c r="C1312" s="24" t="s">
        <v>120</v>
      </c>
      <c r="D1312" s="24" t="s">
        <v>2</v>
      </c>
      <c r="E1312" s="24" t="s">
        <v>178</v>
      </c>
      <c r="F1312" s="24" t="s">
        <v>31</v>
      </c>
      <c r="G1312" s="24" t="s">
        <v>178</v>
      </c>
      <c r="H1312" s="24" t="s">
        <v>38</v>
      </c>
      <c r="I1312" s="24" t="s">
        <v>99</v>
      </c>
      <c r="J1312" s="27">
        <v>375375</v>
      </c>
    </row>
    <row r="1313" spans="1:10" x14ac:dyDescent="0.25">
      <c r="A1313" s="23">
        <v>43070</v>
      </c>
      <c r="B1313" s="24" t="s">
        <v>103</v>
      </c>
      <c r="C1313" s="24" t="s">
        <v>120</v>
      </c>
      <c r="D1313" s="24" t="s">
        <v>2</v>
      </c>
      <c r="E1313" s="24" t="s">
        <v>178</v>
      </c>
      <c r="F1313" s="24" t="s">
        <v>31</v>
      </c>
      <c r="G1313" s="24" t="s">
        <v>178</v>
      </c>
      <c r="H1313" s="24" t="s">
        <v>39</v>
      </c>
      <c r="I1313" s="24" t="s">
        <v>100</v>
      </c>
      <c r="J1313" s="27">
        <v>285862.5</v>
      </c>
    </row>
    <row r="1314" spans="1:10" x14ac:dyDescent="0.25">
      <c r="A1314" s="23">
        <v>43070</v>
      </c>
      <c r="B1314" s="24" t="s">
        <v>103</v>
      </c>
      <c r="C1314" s="24" t="s">
        <v>120</v>
      </c>
      <c r="D1314" s="24" t="s">
        <v>2</v>
      </c>
      <c r="E1314" s="24" t="s">
        <v>178</v>
      </c>
      <c r="F1314" s="24" t="s">
        <v>28</v>
      </c>
      <c r="G1314" s="24" t="s">
        <v>182</v>
      </c>
      <c r="H1314" s="24" t="s">
        <v>178</v>
      </c>
      <c r="I1314" s="24" t="s">
        <v>64</v>
      </c>
      <c r="J1314" s="27">
        <v>10702364.572848193</v>
      </c>
    </row>
    <row r="1315" spans="1:10" x14ac:dyDescent="0.25">
      <c r="A1315" s="23">
        <v>43070</v>
      </c>
      <c r="B1315" s="24" t="s">
        <v>103</v>
      </c>
      <c r="C1315" s="24" t="s">
        <v>120</v>
      </c>
      <c r="D1315" s="24" t="s">
        <v>2</v>
      </c>
      <c r="E1315" s="24" t="s">
        <v>178</v>
      </c>
      <c r="F1315" s="24" t="s">
        <v>28</v>
      </c>
      <c r="G1315" s="24" t="s">
        <v>178</v>
      </c>
      <c r="H1315" s="24" t="s">
        <v>43</v>
      </c>
      <c r="I1315" s="24" t="s">
        <v>101</v>
      </c>
      <c r="J1315" s="27">
        <v>6759388.1512725428</v>
      </c>
    </row>
    <row r="1316" spans="1:10" x14ac:dyDescent="0.25">
      <c r="A1316" s="23">
        <v>43070</v>
      </c>
      <c r="B1316" s="24" t="s">
        <v>103</v>
      </c>
      <c r="C1316" s="24" t="s">
        <v>120</v>
      </c>
      <c r="D1316" s="24" t="s">
        <v>2</v>
      </c>
      <c r="E1316" s="24" t="s">
        <v>178</v>
      </c>
      <c r="F1316" s="24" t="s">
        <v>28</v>
      </c>
      <c r="G1316" s="24" t="s">
        <v>178</v>
      </c>
      <c r="H1316" s="24" t="s">
        <v>44</v>
      </c>
      <c r="I1316" s="24" t="s">
        <v>102</v>
      </c>
      <c r="J1316" s="27">
        <v>3942976.4215756506</v>
      </c>
    </row>
    <row r="1317" spans="1:10" x14ac:dyDescent="0.25">
      <c r="A1317" s="23">
        <v>43070</v>
      </c>
      <c r="B1317" s="24" t="s">
        <v>103</v>
      </c>
      <c r="C1317" s="24" t="s">
        <v>120</v>
      </c>
      <c r="D1317" s="24" t="s">
        <v>2</v>
      </c>
      <c r="E1317" s="24" t="s">
        <v>178</v>
      </c>
      <c r="F1317" s="24" t="s">
        <v>35</v>
      </c>
      <c r="G1317" s="24" t="s">
        <v>182</v>
      </c>
      <c r="H1317" s="24" t="s">
        <v>178</v>
      </c>
      <c r="I1317" s="24" t="s">
        <v>65</v>
      </c>
      <c r="J1317" s="27">
        <v>270000</v>
      </c>
    </row>
    <row r="1318" spans="1:10" x14ac:dyDescent="0.25">
      <c r="A1318" s="23">
        <v>43070</v>
      </c>
      <c r="B1318" s="24" t="s">
        <v>103</v>
      </c>
      <c r="C1318" s="24" t="s">
        <v>120</v>
      </c>
      <c r="D1318" s="24" t="s">
        <v>2</v>
      </c>
      <c r="E1318" s="24" t="s">
        <v>178</v>
      </c>
      <c r="F1318" s="24" t="s">
        <v>45</v>
      </c>
      <c r="G1318" s="24" t="s">
        <v>182</v>
      </c>
      <c r="H1318" s="24" t="s">
        <v>178</v>
      </c>
      <c r="I1318" s="24" t="s">
        <v>66</v>
      </c>
      <c r="J1318" s="27">
        <v>250000</v>
      </c>
    </row>
    <row r="1319" spans="1:10" x14ac:dyDescent="0.25">
      <c r="A1319" s="23">
        <v>43070</v>
      </c>
      <c r="B1319" s="24" t="s">
        <v>103</v>
      </c>
      <c r="C1319" s="24" t="s">
        <v>120</v>
      </c>
      <c r="D1319" s="24" t="s">
        <v>2</v>
      </c>
      <c r="E1319" s="24" t="s">
        <v>178</v>
      </c>
      <c r="F1319" s="24" t="s">
        <v>30</v>
      </c>
      <c r="G1319" s="24" t="s">
        <v>182</v>
      </c>
      <c r="H1319" s="24" t="s">
        <v>178</v>
      </c>
      <c r="I1319" s="24" t="s">
        <v>67</v>
      </c>
      <c r="J1319" s="27">
        <v>1467999.9999999998</v>
      </c>
    </row>
    <row r="1320" spans="1:10" x14ac:dyDescent="0.25">
      <c r="A1320" s="23">
        <v>43070</v>
      </c>
      <c r="B1320" s="24" t="s">
        <v>103</v>
      </c>
      <c r="C1320" s="24" t="s">
        <v>120</v>
      </c>
      <c r="D1320" s="24" t="s">
        <v>2</v>
      </c>
      <c r="E1320" s="24" t="s">
        <v>178</v>
      </c>
      <c r="F1320" s="24" t="s">
        <v>34</v>
      </c>
      <c r="G1320" s="24" t="s">
        <v>182</v>
      </c>
      <c r="H1320" s="24" t="s">
        <v>178</v>
      </c>
      <c r="I1320" s="24" t="s">
        <v>68</v>
      </c>
      <c r="J1320" s="27">
        <v>563282.3459393786</v>
      </c>
    </row>
    <row r="1321" spans="1:10" x14ac:dyDescent="0.25">
      <c r="A1321" s="23">
        <v>43070</v>
      </c>
      <c r="B1321" s="24" t="s">
        <v>103</v>
      </c>
      <c r="C1321" s="24" t="s">
        <v>120</v>
      </c>
      <c r="D1321" s="24" t="s">
        <v>2</v>
      </c>
      <c r="E1321" s="24" t="s">
        <v>178</v>
      </c>
      <c r="F1321" s="24" t="s">
        <v>33</v>
      </c>
      <c r="G1321" s="24" t="s">
        <v>182</v>
      </c>
      <c r="H1321" s="24" t="s">
        <v>178</v>
      </c>
      <c r="I1321" s="24" t="s">
        <v>69</v>
      </c>
      <c r="J1321" s="27">
        <v>100247</v>
      </c>
    </row>
    <row r="1322" spans="1:10" x14ac:dyDescent="0.25">
      <c r="A1322" s="23">
        <v>43070</v>
      </c>
      <c r="B1322" s="24" t="s">
        <v>103</v>
      </c>
      <c r="C1322" s="24" t="s">
        <v>184</v>
      </c>
      <c r="D1322" s="24" t="s">
        <v>17</v>
      </c>
      <c r="E1322" s="24" t="s">
        <v>181</v>
      </c>
      <c r="F1322" s="24" t="s">
        <v>33</v>
      </c>
      <c r="G1322" s="24" t="s">
        <v>178</v>
      </c>
      <c r="H1322" s="24" t="s">
        <v>178</v>
      </c>
      <c r="I1322" s="24" t="s">
        <v>70</v>
      </c>
      <c r="J1322" s="27">
        <v>6118571.884359356</v>
      </c>
    </row>
    <row r="1323" spans="1:10" x14ac:dyDescent="0.25">
      <c r="A1323" s="23">
        <v>43070</v>
      </c>
      <c r="B1323" s="24" t="s">
        <v>103</v>
      </c>
      <c r="C1323" s="24" t="s">
        <v>121</v>
      </c>
      <c r="D1323" s="24" t="s">
        <v>5</v>
      </c>
      <c r="E1323" s="24" t="s">
        <v>181</v>
      </c>
      <c r="F1323" s="24" t="s">
        <v>33</v>
      </c>
      <c r="G1323" s="24" t="s">
        <v>178</v>
      </c>
      <c r="H1323" s="24" t="s">
        <v>178</v>
      </c>
      <c r="I1323" s="24" t="s">
        <v>71</v>
      </c>
      <c r="J1323" s="27">
        <v>0</v>
      </c>
    </row>
    <row r="1324" spans="1:10" x14ac:dyDescent="0.25">
      <c r="A1324" s="23">
        <v>43070</v>
      </c>
      <c r="B1324" s="24" t="s">
        <v>103</v>
      </c>
      <c r="C1324" s="24" t="s">
        <v>122</v>
      </c>
      <c r="D1324" s="24" t="s">
        <v>6</v>
      </c>
      <c r="E1324" s="24" t="s">
        <v>181</v>
      </c>
      <c r="F1324" s="24" t="s">
        <v>27</v>
      </c>
      <c r="G1324" s="24" t="s">
        <v>178</v>
      </c>
      <c r="H1324" s="24" t="s">
        <v>178</v>
      </c>
      <c r="I1324" s="24" t="s">
        <v>74</v>
      </c>
      <c r="J1324" s="27">
        <v>1815232</v>
      </c>
    </row>
    <row r="1325" spans="1:10" x14ac:dyDescent="0.25">
      <c r="A1325" s="23">
        <v>43070</v>
      </c>
      <c r="B1325" s="24" t="s">
        <v>103</v>
      </c>
      <c r="C1325" s="24" t="s">
        <v>122</v>
      </c>
      <c r="D1325" s="24" t="s">
        <v>6</v>
      </c>
      <c r="E1325" s="24" t="s">
        <v>178</v>
      </c>
      <c r="F1325" s="24" t="s">
        <v>4</v>
      </c>
      <c r="G1325" s="24" t="s">
        <v>182</v>
      </c>
      <c r="H1325" s="24" t="s">
        <v>178</v>
      </c>
      <c r="I1325" s="24" t="s">
        <v>75</v>
      </c>
      <c r="J1325" s="27">
        <v>1815232</v>
      </c>
    </row>
    <row r="1326" spans="1:10" x14ac:dyDescent="0.25">
      <c r="A1326" s="23">
        <v>43070</v>
      </c>
      <c r="B1326" s="24" t="s">
        <v>103</v>
      </c>
      <c r="C1326" s="24" t="s">
        <v>185</v>
      </c>
      <c r="D1326" s="24" t="s">
        <v>7</v>
      </c>
      <c r="E1326" s="24" t="s">
        <v>181</v>
      </c>
      <c r="F1326" s="24" t="s">
        <v>18</v>
      </c>
      <c r="G1326" s="24" t="s">
        <v>178</v>
      </c>
      <c r="H1326" s="24" t="s">
        <v>178</v>
      </c>
      <c r="I1326" s="24" t="s">
        <v>77</v>
      </c>
      <c r="J1326" s="27">
        <v>4303339.884359356</v>
      </c>
    </row>
    <row r="1327" spans="1:10" x14ac:dyDescent="0.25">
      <c r="A1327" s="23">
        <v>43070</v>
      </c>
      <c r="B1327" s="24" t="s">
        <v>103</v>
      </c>
      <c r="C1327" s="24" t="s">
        <v>123</v>
      </c>
      <c r="D1327" s="24" t="s">
        <v>10</v>
      </c>
      <c r="E1327" s="24" t="s">
        <v>181</v>
      </c>
      <c r="F1327" s="24" t="s">
        <v>18</v>
      </c>
      <c r="G1327" s="24" t="s">
        <v>178</v>
      </c>
      <c r="H1327" s="24" t="s">
        <v>178</v>
      </c>
      <c r="I1327" s="24" t="s">
        <v>11</v>
      </c>
      <c r="J1327" s="27">
        <v>860667.97687187127</v>
      </c>
    </row>
    <row r="1328" spans="1:10" x14ac:dyDescent="0.25">
      <c r="A1328" s="23">
        <v>43070</v>
      </c>
      <c r="B1328" s="24" t="s">
        <v>103</v>
      </c>
      <c r="C1328" s="24" t="s">
        <v>186</v>
      </c>
      <c r="D1328" s="24" t="s">
        <v>8</v>
      </c>
      <c r="E1328" s="24" t="s">
        <v>181</v>
      </c>
      <c r="F1328" s="24" t="s">
        <v>18</v>
      </c>
      <c r="G1328" s="24" t="s">
        <v>178</v>
      </c>
      <c r="H1328" s="24" t="s">
        <v>178</v>
      </c>
      <c r="I1328" s="24" t="s">
        <v>12</v>
      </c>
      <c r="J1328" s="27">
        <v>3442671.9074874846</v>
      </c>
    </row>
    <row r="1329" spans="1:10" x14ac:dyDescent="0.25">
      <c r="A1329" s="23">
        <v>43070</v>
      </c>
      <c r="B1329" s="24" t="s">
        <v>104</v>
      </c>
      <c r="C1329" s="24" t="s">
        <v>118</v>
      </c>
      <c r="D1329" s="24" t="s">
        <v>0</v>
      </c>
      <c r="E1329" s="24" t="s">
        <v>181</v>
      </c>
      <c r="F1329" s="24" t="s">
        <v>25</v>
      </c>
      <c r="G1329" s="24" t="s">
        <v>178</v>
      </c>
      <c r="H1329" s="24" t="s">
        <v>178</v>
      </c>
      <c r="I1329" s="24" t="s">
        <v>129</v>
      </c>
      <c r="J1329" s="27">
        <v>52072216.800402291</v>
      </c>
    </row>
    <row r="1330" spans="1:10" x14ac:dyDescent="0.25">
      <c r="A1330" s="23">
        <v>43070</v>
      </c>
      <c r="B1330" s="24" t="s">
        <v>104</v>
      </c>
      <c r="C1330" s="24" t="s">
        <v>118</v>
      </c>
      <c r="D1330" s="24" t="s">
        <v>0</v>
      </c>
      <c r="E1330" s="24" t="s">
        <v>178</v>
      </c>
      <c r="F1330" s="24" t="s">
        <v>19</v>
      </c>
      <c r="G1330" s="24" t="s">
        <v>182</v>
      </c>
      <c r="H1330" s="24" t="s">
        <v>178</v>
      </c>
      <c r="I1330" s="24" t="s">
        <v>47</v>
      </c>
      <c r="J1330" s="27">
        <v>51333021.293771975</v>
      </c>
    </row>
    <row r="1331" spans="1:10" x14ac:dyDescent="0.25">
      <c r="A1331" s="23">
        <v>43070</v>
      </c>
      <c r="B1331" s="24" t="s">
        <v>104</v>
      </c>
      <c r="C1331" s="24" t="s">
        <v>118</v>
      </c>
      <c r="D1331" s="24" t="s">
        <v>0</v>
      </c>
      <c r="E1331" s="24" t="s">
        <v>178</v>
      </c>
      <c r="F1331" s="24" t="s">
        <v>19</v>
      </c>
      <c r="G1331" s="24" t="s">
        <v>178</v>
      </c>
      <c r="H1331" s="24" t="s">
        <v>21</v>
      </c>
      <c r="I1331" s="24" t="s">
        <v>78</v>
      </c>
      <c r="J1331" s="27">
        <v>21388758.872404993</v>
      </c>
    </row>
    <row r="1332" spans="1:10" x14ac:dyDescent="0.25">
      <c r="A1332" s="23">
        <v>43070</v>
      </c>
      <c r="B1332" s="24" t="s">
        <v>104</v>
      </c>
      <c r="C1332" s="24" t="s">
        <v>118</v>
      </c>
      <c r="D1332" s="24" t="s">
        <v>0</v>
      </c>
      <c r="E1332" s="24" t="s">
        <v>178</v>
      </c>
      <c r="F1332" s="24" t="s">
        <v>19</v>
      </c>
      <c r="G1332" s="24" t="s">
        <v>178</v>
      </c>
      <c r="H1332" s="24" t="s">
        <v>22</v>
      </c>
      <c r="I1332" s="24" t="s">
        <v>79</v>
      </c>
      <c r="J1332" s="27">
        <v>19677658.162612591</v>
      </c>
    </row>
    <row r="1333" spans="1:10" x14ac:dyDescent="0.25">
      <c r="A1333" s="23">
        <v>43070</v>
      </c>
      <c r="B1333" s="24" t="s">
        <v>104</v>
      </c>
      <c r="C1333" s="24" t="s">
        <v>118</v>
      </c>
      <c r="D1333" s="24" t="s">
        <v>0</v>
      </c>
      <c r="E1333" s="24" t="s">
        <v>178</v>
      </c>
      <c r="F1333" s="24" t="s">
        <v>19</v>
      </c>
      <c r="G1333" s="24" t="s">
        <v>178</v>
      </c>
      <c r="H1333" s="24" t="s">
        <v>20</v>
      </c>
      <c r="I1333" s="24" t="s">
        <v>80</v>
      </c>
      <c r="J1333" s="27">
        <v>10266604.258754397</v>
      </c>
    </row>
    <row r="1334" spans="1:10" x14ac:dyDescent="0.25">
      <c r="A1334" s="23">
        <v>43070</v>
      </c>
      <c r="B1334" s="24" t="s">
        <v>104</v>
      </c>
      <c r="C1334" s="24" t="s">
        <v>118</v>
      </c>
      <c r="D1334" s="24" t="s">
        <v>0</v>
      </c>
      <c r="E1334" s="24" t="s">
        <v>178</v>
      </c>
      <c r="F1334" s="24" t="s">
        <v>23</v>
      </c>
      <c r="G1334" s="24" t="s">
        <v>182</v>
      </c>
      <c r="H1334" s="24" t="s">
        <v>178</v>
      </c>
      <c r="I1334" s="24" t="s">
        <v>48</v>
      </c>
      <c r="J1334" s="27">
        <v>739195.50663031649</v>
      </c>
    </row>
    <row r="1335" spans="1:10" x14ac:dyDescent="0.25">
      <c r="A1335" s="23">
        <v>43070</v>
      </c>
      <c r="B1335" s="24" t="s">
        <v>104</v>
      </c>
      <c r="C1335" s="24" t="s">
        <v>118</v>
      </c>
      <c r="D1335" s="24" t="s">
        <v>0</v>
      </c>
      <c r="E1335" s="24" t="s">
        <v>178</v>
      </c>
      <c r="F1335" s="24" t="s">
        <v>23</v>
      </c>
      <c r="G1335" s="24" t="s">
        <v>178</v>
      </c>
      <c r="H1335" s="24" t="s">
        <v>201</v>
      </c>
      <c r="I1335" s="24" t="s">
        <v>81</v>
      </c>
      <c r="J1335" s="27">
        <v>646796.06830152695</v>
      </c>
    </row>
    <row r="1336" spans="1:10" x14ac:dyDescent="0.25">
      <c r="A1336" s="23">
        <v>43070</v>
      </c>
      <c r="B1336" s="24" t="s">
        <v>104</v>
      </c>
      <c r="C1336" s="24" t="s">
        <v>118</v>
      </c>
      <c r="D1336" s="24" t="s">
        <v>0</v>
      </c>
      <c r="E1336" s="24" t="s">
        <v>178</v>
      </c>
      <c r="F1336" s="24" t="s">
        <v>23</v>
      </c>
      <c r="G1336" s="24" t="s">
        <v>178</v>
      </c>
      <c r="H1336" s="24" t="s">
        <v>202</v>
      </c>
      <c r="I1336" s="24" t="s">
        <v>82</v>
      </c>
      <c r="J1336" s="27">
        <v>92399.438328789576</v>
      </c>
    </row>
    <row r="1337" spans="1:10" x14ac:dyDescent="0.25">
      <c r="A1337" s="23">
        <v>43070</v>
      </c>
      <c r="B1337" s="24" t="s">
        <v>104</v>
      </c>
      <c r="C1337" s="24" t="s">
        <v>119</v>
      </c>
      <c r="D1337" s="24" t="s">
        <v>1</v>
      </c>
      <c r="E1337" s="24" t="s">
        <v>181</v>
      </c>
      <c r="F1337" s="24" t="s">
        <v>23</v>
      </c>
      <c r="G1337" s="24" t="s">
        <v>178</v>
      </c>
      <c r="H1337" s="24" t="s">
        <v>178</v>
      </c>
      <c r="I1337" s="24" t="s">
        <v>49</v>
      </c>
      <c r="J1337" s="27">
        <v>33382207.397528637</v>
      </c>
    </row>
    <row r="1338" spans="1:10" x14ac:dyDescent="0.25">
      <c r="A1338" s="23">
        <v>43070</v>
      </c>
      <c r="B1338" s="24" t="s">
        <v>104</v>
      </c>
      <c r="C1338" s="24" t="s">
        <v>119</v>
      </c>
      <c r="D1338" s="24" t="s">
        <v>1</v>
      </c>
      <c r="E1338" s="24" t="s">
        <v>178</v>
      </c>
      <c r="F1338" s="24" t="s">
        <v>19</v>
      </c>
      <c r="G1338" s="24" t="s">
        <v>182</v>
      </c>
      <c r="H1338" s="24" t="s">
        <v>178</v>
      </c>
      <c r="I1338" s="24" t="s">
        <v>50</v>
      </c>
      <c r="J1338" s="27">
        <v>32986599.483377874</v>
      </c>
    </row>
    <row r="1339" spans="1:10" x14ac:dyDescent="0.25">
      <c r="A1339" s="23">
        <v>43070</v>
      </c>
      <c r="B1339" s="24" t="s">
        <v>104</v>
      </c>
      <c r="C1339" s="24" t="s">
        <v>119</v>
      </c>
      <c r="D1339" s="24" t="s">
        <v>1</v>
      </c>
      <c r="E1339" s="24" t="s">
        <v>178</v>
      </c>
      <c r="F1339" s="24" t="s">
        <v>19</v>
      </c>
      <c r="G1339" s="24" t="s">
        <v>178</v>
      </c>
      <c r="H1339" s="24" t="s">
        <v>21</v>
      </c>
      <c r="I1339" s="24" t="s">
        <v>83</v>
      </c>
      <c r="J1339" s="27">
        <v>14180747.13240451</v>
      </c>
    </row>
    <row r="1340" spans="1:10" x14ac:dyDescent="0.25">
      <c r="A1340" s="23">
        <v>43070</v>
      </c>
      <c r="B1340" s="24" t="s">
        <v>104</v>
      </c>
      <c r="C1340" s="24" t="s">
        <v>119</v>
      </c>
      <c r="D1340" s="24" t="s">
        <v>1</v>
      </c>
      <c r="E1340" s="24" t="s">
        <v>178</v>
      </c>
      <c r="F1340" s="24" t="s">
        <v>19</v>
      </c>
      <c r="G1340" s="24" t="s">
        <v>178</v>
      </c>
      <c r="H1340" s="24" t="s">
        <v>22</v>
      </c>
      <c r="I1340" s="24" t="s">
        <v>84</v>
      </c>
      <c r="J1340" s="27">
        <v>13046287.361812148</v>
      </c>
    </row>
    <row r="1341" spans="1:10" x14ac:dyDescent="0.25">
      <c r="A1341" s="23">
        <v>43070</v>
      </c>
      <c r="B1341" s="24" t="s">
        <v>104</v>
      </c>
      <c r="C1341" s="24" t="s">
        <v>119</v>
      </c>
      <c r="D1341" s="24" t="s">
        <v>1</v>
      </c>
      <c r="E1341" s="24" t="s">
        <v>178</v>
      </c>
      <c r="F1341" s="24" t="s">
        <v>19</v>
      </c>
      <c r="G1341" s="24" t="s">
        <v>178</v>
      </c>
      <c r="H1341" s="24" t="s">
        <v>20</v>
      </c>
      <c r="I1341" s="24" t="s">
        <v>85</v>
      </c>
      <c r="J1341" s="27">
        <v>5759564.9891612176</v>
      </c>
    </row>
    <row r="1342" spans="1:10" x14ac:dyDescent="0.25">
      <c r="A1342" s="23">
        <v>43070</v>
      </c>
      <c r="B1342" s="24" t="s">
        <v>104</v>
      </c>
      <c r="C1342" s="24" t="s">
        <v>119</v>
      </c>
      <c r="D1342" s="24" t="s">
        <v>1</v>
      </c>
      <c r="E1342" s="24" t="s">
        <v>178</v>
      </c>
      <c r="F1342" s="24" t="s">
        <v>23</v>
      </c>
      <c r="G1342" s="24" t="s">
        <v>182</v>
      </c>
      <c r="H1342" s="24" t="s">
        <v>178</v>
      </c>
      <c r="I1342" s="24" t="s">
        <v>51</v>
      </c>
      <c r="J1342" s="27">
        <v>395607.91415076348</v>
      </c>
    </row>
    <row r="1343" spans="1:10" x14ac:dyDescent="0.25">
      <c r="A1343" s="23">
        <v>43070</v>
      </c>
      <c r="B1343" s="24" t="s">
        <v>104</v>
      </c>
      <c r="C1343" s="24" t="s">
        <v>119</v>
      </c>
      <c r="D1343" s="24" t="s">
        <v>1</v>
      </c>
      <c r="E1343" s="24" t="s">
        <v>178</v>
      </c>
      <c r="F1343" s="24" t="s">
        <v>23</v>
      </c>
      <c r="G1343" s="24" t="s">
        <v>178</v>
      </c>
      <c r="H1343" s="24" t="s">
        <v>201</v>
      </c>
      <c r="I1343" s="24" t="s">
        <v>86</v>
      </c>
      <c r="J1343" s="27">
        <v>323398.03415076347</v>
      </c>
    </row>
    <row r="1344" spans="1:10" x14ac:dyDescent="0.25">
      <c r="A1344" s="23">
        <v>43070</v>
      </c>
      <c r="B1344" s="24" t="s">
        <v>104</v>
      </c>
      <c r="C1344" s="24" t="s">
        <v>119</v>
      </c>
      <c r="D1344" s="24" t="s">
        <v>1</v>
      </c>
      <c r="E1344" s="24" t="s">
        <v>178</v>
      </c>
      <c r="F1344" s="24" t="s">
        <v>23</v>
      </c>
      <c r="G1344" s="24" t="s">
        <v>178</v>
      </c>
      <c r="H1344" s="24" t="s">
        <v>202</v>
      </c>
      <c r="I1344" s="24" t="s">
        <v>87</v>
      </c>
      <c r="J1344" s="27">
        <v>72209.88</v>
      </c>
    </row>
    <row r="1345" spans="1:10" x14ac:dyDescent="0.25">
      <c r="A1345" s="23">
        <v>43070</v>
      </c>
      <c r="B1345" s="24" t="s">
        <v>104</v>
      </c>
      <c r="C1345" s="24" t="s">
        <v>183</v>
      </c>
      <c r="D1345" s="24" t="s">
        <v>208</v>
      </c>
      <c r="E1345" s="24" t="s">
        <v>181</v>
      </c>
      <c r="F1345" s="24" t="s">
        <v>23</v>
      </c>
      <c r="G1345" s="24" t="s">
        <v>178</v>
      </c>
      <c r="H1345" s="24" t="s">
        <v>178</v>
      </c>
      <c r="I1345" s="24" t="s">
        <v>52</v>
      </c>
      <c r="J1345" s="27">
        <v>18690009.402873654</v>
      </c>
    </row>
    <row r="1346" spans="1:10" x14ac:dyDescent="0.25">
      <c r="A1346" s="23">
        <v>43070</v>
      </c>
      <c r="B1346" s="24" t="s">
        <v>104</v>
      </c>
      <c r="C1346" s="24" t="s">
        <v>183</v>
      </c>
      <c r="D1346" s="24" t="s">
        <v>208</v>
      </c>
      <c r="E1346" s="24" t="s">
        <v>178</v>
      </c>
      <c r="F1346" s="24" t="s">
        <v>19</v>
      </c>
      <c r="G1346" s="24" t="s">
        <v>182</v>
      </c>
      <c r="H1346" s="24" t="s">
        <v>178</v>
      </c>
      <c r="I1346" s="24" t="s">
        <v>53</v>
      </c>
      <c r="J1346" s="27">
        <v>18346421.810394101</v>
      </c>
    </row>
    <row r="1347" spans="1:10" x14ac:dyDescent="0.25">
      <c r="A1347" s="23">
        <v>43070</v>
      </c>
      <c r="B1347" s="24" t="s">
        <v>104</v>
      </c>
      <c r="C1347" s="24" t="s">
        <v>183</v>
      </c>
      <c r="D1347" s="24" t="s">
        <v>208</v>
      </c>
      <c r="E1347" s="24" t="s">
        <v>178</v>
      </c>
      <c r="F1347" s="24" t="s">
        <v>19</v>
      </c>
      <c r="G1347" s="24" t="s">
        <v>178</v>
      </c>
      <c r="H1347" s="24" t="s">
        <v>21</v>
      </c>
      <c r="I1347" s="24" t="s">
        <v>88</v>
      </c>
      <c r="J1347" s="27">
        <v>7208011.7400004826</v>
      </c>
    </row>
    <row r="1348" spans="1:10" x14ac:dyDescent="0.25">
      <c r="A1348" s="23">
        <v>43070</v>
      </c>
      <c r="B1348" s="24" t="s">
        <v>104</v>
      </c>
      <c r="C1348" s="24" t="s">
        <v>183</v>
      </c>
      <c r="D1348" s="24" t="s">
        <v>208</v>
      </c>
      <c r="E1348" s="24" t="s">
        <v>178</v>
      </c>
      <c r="F1348" s="24" t="s">
        <v>19</v>
      </c>
      <c r="G1348" s="24" t="s">
        <v>178</v>
      </c>
      <c r="H1348" s="24" t="s">
        <v>22</v>
      </c>
      <c r="I1348" s="24" t="s">
        <v>89</v>
      </c>
      <c r="J1348" s="27">
        <v>6631370.8008004427</v>
      </c>
    </row>
    <row r="1349" spans="1:10" x14ac:dyDescent="0.25">
      <c r="A1349" s="23">
        <v>43070</v>
      </c>
      <c r="B1349" s="24" t="s">
        <v>104</v>
      </c>
      <c r="C1349" s="24" t="s">
        <v>183</v>
      </c>
      <c r="D1349" s="24" t="s">
        <v>208</v>
      </c>
      <c r="E1349" s="24" t="s">
        <v>178</v>
      </c>
      <c r="F1349" s="24" t="s">
        <v>19</v>
      </c>
      <c r="G1349" s="24" t="s">
        <v>178</v>
      </c>
      <c r="H1349" s="24" t="s">
        <v>20</v>
      </c>
      <c r="I1349" s="24" t="s">
        <v>90</v>
      </c>
      <c r="J1349" s="27">
        <v>4507039.2695931792</v>
      </c>
    </row>
    <row r="1350" spans="1:10" x14ac:dyDescent="0.25">
      <c r="A1350" s="23">
        <v>43070</v>
      </c>
      <c r="B1350" s="24" t="s">
        <v>104</v>
      </c>
      <c r="C1350" s="24" t="s">
        <v>183</v>
      </c>
      <c r="D1350" s="24" t="s">
        <v>208</v>
      </c>
      <c r="E1350" s="24" t="s">
        <v>178</v>
      </c>
      <c r="F1350" s="24" t="s">
        <v>23</v>
      </c>
      <c r="G1350" s="24" t="s">
        <v>182</v>
      </c>
      <c r="H1350" s="24" t="s">
        <v>178</v>
      </c>
      <c r="I1350" s="24" t="s">
        <v>54</v>
      </c>
      <c r="J1350" s="27">
        <v>343587.59247955302</v>
      </c>
    </row>
    <row r="1351" spans="1:10" x14ac:dyDescent="0.25">
      <c r="A1351" s="23">
        <v>43070</v>
      </c>
      <c r="B1351" s="24" t="s">
        <v>104</v>
      </c>
      <c r="C1351" s="24" t="s">
        <v>183</v>
      </c>
      <c r="D1351" s="24" t="s">
        <v>208</v>
      </c>
      <c r="E1351" s="24" t="s">
        <v>178</v>
      </c>
      <c r="F1351" s="24" t="s">
        <v>23</v>
      </c>
      <c r="G1351" s="24" t="s">
        <v>178</v>
      </c>
      <c r="H1351" s="24" t="s">
        <v>201</v>
      </c>
      <c r="I1351" s="24" t="s">
        <v>92</v>
      </c>
      <c r="J1351" s="27">
        <v>323398.03415076347</v>
      </c>
    </row>
    <row r="1352" spans="1:10" x14ac:dyDescent="0.25">
      <c r="A1352" s="23">
        <v>43070</v>
      </c>
      <c r="B1352" s="24" t="s">
        <v>104</v>
      </c>
      <c r="C1352" s="24" t="s">
        <v>183</v>
      </c>
      <c r="D1352" s="24" t="s">
        <v>208</v>
      </c>
      <c r="E1352" s="24" t="s">
        <v>178</v>
      </c>
      <c r="F1352" s="24" t="s">
        <v>23</v>
      </c>
      <c r="G1352" s="24" t="s">
        <v>178</v>
      </c>
      <c r="H1352" s="24" t="s">
        <v>202</v>
      </c>
      <c r="I1352" s="24" t="s">
        <v>91</v>
      </c>
      <c r="J1352" s="27">
        <v>20189.558328789572</v>
      </c>
    </row>
    <row r="1353" spans="1:10" x14ac:dyDescent="0.25">
      <c r="A1353" s="23">
        <v>43070</v>
      </c>
      <c r="B1353" s="24" t="s">
        <v>104</v>
      </c>
      <c r="C1353" s="24" t="s">
        <v>120</v>
      </c>
      <c r="D1353" s="24" t="s">
        <v>14</v>
      </c>
      <c r="E1353" s="24" t="s">
        <v>181</v>
      </c>
      <c r="F1353" s="24" t="s">
        <v>23</v>
      </c>
      <c r="G1353" s="24" t="s">
        <v>178</v>
      </c>
      <c r="H1353" s="24" t="s">
        <v>178</v>
      </c>
      <c r="I1353" s="24" t="s">
        <v>55</v>
      </c>
      <c r="J1353" s="27">
        <v>753892</v>
      </c>
    </row>
    <row r="1354" spans="1:10" x14ac:dyDescent="0.25">
      <c r="A1354" s="23">
        <v>43070</v>
      </c>
      <c r="B1354" s="24" t="s">
        <v>104</v>
      </c>
      <c r="C1354" s="24" t="s">
        <v>120</v>
      </c>
      <c r="D1354" s="24" t="s">
        <v>14</v>
      </c>
      <c r="E1354" s="24" t="s">
        <v>178</v>
      </c>
      <c r="F1354" s="24" t="s">
        <v>203</v>
      </c>
      <c r="G1354" s="24" t="s">
        <v>182</v>
      </c>
      <c r="H1354" s="24" t="s">
        <v>178</v>
      </c>
      <c r="I1354" s="24" t="s">
        <v>56</v>
      </c>
      <c r="J1354" s="27">
        <v>160000</v>
      </c>
    </row>
    <row r="1355" spans="1:10" x14ac:dyDescent="0.25">
      <c r="A1355" s="23">
        <v>43070</v>
      </c>
      <c r="B1355" s="24" t="s">
        <v>104</v>
      </c>
      <c r="C1355" s="24" t="s">
        <v>120</v>
      </c>
      <c r="D1355" s="24" t="s">
        <v>14</v>
      </c>
      <c r="E1355" s="24" t="s">
        <v>178</v>
      </c>
      <c r="F1355" s="24" t="s">
        <v>32</v>
      </c>
      <c r="G1355" s="24" t="s">
        <v>182</v>
      </c>
      <c r="H1355" s="24" t="s">
        <v>178</v>
      </c>
      <c r="I1355" s="24" t="s">
        <v>57</v>
      </c>
      <c r="J1355" s="27">
        <v>400400</v>
      </c>
    </row>
    <row r="1356" spans="1:10" x14ac:dyDescent="0.25">
      <c r="A1356" s="23">
        <v>43070</v>
      </c>
      <c r="B1356" s="24" t="s">
        <v>104</v>
      </c>
      <c r="C1356" s="24" t="s">
        <v>120</v>
      </c>
      <c r="D1356" s="24" t="s">
        <v>14</v>
      </c>
      <c r="E1356" s="24" t="s">
        <v>178</v>
      </c>
      <c r="F1356" s="24" t="s">
        <v>32</v>
      </c>
      <c r="G1356" s="24" t="s">
        <v>178</v>
      </c>
      <c r="H1356" s="24" t="s">
        <v>37</v>
      </c>
      <c r="I1356" s="24" t="s">
        <v>93</v>
      </c>
      <c r="J1356" s="27">
        <v>280000</v>
      </c>
    </row>
    <row r="1357" spans="1:10" x14ac:dyDescent="0.25">
      <c r="A1357" s="23">
        <v>43070</v>
      </c>
      <c r="B1357" s="24" t="s">
        <v>104</v>
      </c>
      <c r="C1357" s="24" t="s">
        <v>120</v>
      </c>
      <c r="D1357" s="24" t="s">
        <v>14</v>
      </c>
      <c r="E1357" s="24" t="s">
        <v>178</v>
      </c>
      <c r="F1357" s="24" t="s">
        <v>32</v>
      </c>
      <c r="G1357" s="24" t="s">
        <v>178</v>
      </c>
      <c r="H1357" s="24" t="s">
        <v>38</v>
      </c>
      <c r="I1357" s="24" t="s">
        <v>94</v>
      </c>
      <c r="J1357" s="27">
        <v>28000</v>
      </c>
    </row>
    <row r="1358" spans="1:10" x14ac:dyDescent="0.25">
      <c r="A1358" s="23">
        <v>43070</v>
      </c>
      <c r="B1358" s="24" t="s">
        <v>104</v>
      </c>
      <c r="C1358" s="24" t="s">
        <v>120</v>
      </c>
      <c r="D1358" s="24" t="s">
        <v>14</v>
      </c>
      <c r="E1358" s="24" t="s">
        <v>178</v>
      </c>
      <c r="F1358" s="24" t="s">
        <v>32</v>
      </c>
      <c r="G1358" s="24" t="s">
        <v>178</v>
      </c>
      <c r="H1358" s="24" t="s">
        <v>39</v>
      </c>
      <c r="I1358" s="24" t="s">
        <v>94</v>
      </c>
      <c r="J1358" s="27">
        <v>92400</v>
      </c>
    </row>
    <row r="1359" spans="1:10" x14ac:dyDescent="0.25">
      <c r="A1359" s="23">
        <v>43070</v>
      </c>
      <c r="B1359" s="24" t="s">
        <v>104</v>
      </c>
      <c r="C1359" s="24" t="s">
        <v>120</v>
      </c>
      <c r="D1359" s="24" t="s">
        <v>14</v>
      </c>
      <c r="E1359" s="24" t="s">
        <v>178</v>
      </c>
      <c r="F1359" s="24" t="s">
        <v>15</v>
      </c>
      <c r="G1359" s="24" t="s">
        <v>182</v>
      </c>
      <c r="H1359" s="24" t="s">
        <v>178</v>
      </c>
      <c r="I1359" s="24" t="s">
        <v>58</v>
      </c>
      <c r="J1359" s="27">
        <v>126230</v>
      </c>
    </row>
    <row r="1360" spans="1:10" x14ac:dyDescent="0.25">
      <c r="A1360" s="23">
        <v>43070</v>
      </c>
      <c r="B1360" s="24" t="s">
        <v>104</v>
      </c>
      <c r="C1360" s="24" t="s">
        <v>120</v>
      </c>
      <c r="D1360" s="24" t="s">
        <v>14</v>
      </c>
      <c r="E1360" s="24" t="s">
        <v>178</v>
      </c>
      <c r="F1360" s="24" t="s">
        <v>15</v>
      </c>
      <c r="G1360" s="24" t="s">
        <v>178</v>
      </c>
      <c r="H1360" s="24" t="s">
        <v>40</v>
      </c>
      <c r="I1360" s="24" t="s">
        <v>95</v>
      </c>
      <c r="J1360" s="27">
        <v>57055</v>
      </c>
    </row>
    <row r="1361" spans="1:10" x14ac:dyDescent="0.25">
      <c r="A1361" s="23">
        <v>43070</v>
      </c>
      <c r="B1361" s="24" t="s">
        <v>104</v>
      </c>
      <c r="C1361" s="24" t="s">
        <v>120</v>
      </c>
      <c r="D1361" s="24" t="s">
        <v>14</v>
      </c>
      <c r="E1361" s="24" t="s">
        <v>178</v>
      </c>
      <c r="F1361" s="24" t="s">
        <v>15</v>
      </c>
      <c r="G1361" s="24" t="s">
        <v>178</v>
      </c>
      <c r="H1361" s="24" t="s">
        <v>41</v>
      </c>
      <c r="I1361" s="24" t="s">
        <v>96</v>
      </c>
      <c r="J1361" s="27">
        <v>53493</v>
      </c>
    </row>
    <row r="1362" spans="1:10" x14ac:dyDescent="0.25">
      <c r="A1362" s="23">
        <v>43070</v>
      </c>
      <c r="B1362" s="24" t="s">
        <v>104</v>
      </c>
      <c r="C1362" s="24" t="s">
        <v>120</v>
      </c>
      <c r="D1362" s="24" t="s">
        <v>14</v>
      </c>
      <c r="E1362" s="24" t="s">
        <v>178</v>
      </c>
      <c r="F1362" s="24" t="s">
        <v>15</v>
      </c>
      <c r="G1362" s="24" t="s">
        <v>178</v>
      </c>
      <c r="H1362" s="24" t="s">
        <v>42</v>
      </c>
      <c r="I1362" s="24" t="s">
        <v>97</v>
      </c>
      <c r="J1362" s="27">
        <v>15682</v>
      </c>
    </row>
    <row r="1363" spans="1:10" x14ac:dyDescent="0.25">
      <c r="A1363" s="23">
        <v>43070</v>
      </c>
      <c r="B1363" s="24" t="s">
        <v>104</v>
      </c>
      <c r="C1363" s="24" t="s">
        <v>120</v>
      </c>
      <c r="D1363" s="24" t="s">
        <v>14</v>
      </c>
      <c r="E1363" s="24" t="s">
        <v>178</v>
      </c>
      <c r="F1363" s="24" t="s">
        <v>29</v>
      </c>
      <c r="G1363" s="24" t="s">
        <v>182</v>
      </c>
      <c r="H1363" s="24" t="s">
        <v>178</v>
      </c>
      <c r="I1363" s="24" t="s">
        <v>59</v>
      </c>
      <c r="J1363" s="27">
        <v>13952</v>
      </c>
    </row>
    <row r="1364" spans="1:10" x14ac:dyDescent="0.25">
      <c r="A1364" s="23">
        <v>43070</v>
      </c>
      <c r="B1364" s="24" t="s">
        <v>104</v>
      </c>
      <c r="C1364" s="24" t="s">
        <v>120</v>
      </c>
      <c r="D1364" s="24" t="s">
        <v>14</v>
      </c>
      <c r="E1364" s="24" t="s">
        <v>178</v>
      </c>
      <c r="F1364" s="24" t="s">
        <v>36</v>
      </c>
      <c r="G1364" s="24" t="s">
        <v>182</v>
      </c>
      <c r="H1364" s="24" t="s">
        <v>178</v>
      </c>
      <c r="I1364" s="24" t="s">
        <v>60</v>
      </c>
      <c r="J1364" s="27">
        <v>53310</v>
      </c>
    </row>
    <row r="1365" spans="1:10" x14ac:dyDescent="0.25">
      <c r="A1365" s="23">
        <v>43070</v>
      </c>
      <c r="B1365" s="24" t="s">
        <v>104</v>
      </c>
      <c r="C1365" s="24" t="s">
        <v>120</v>
      </c>
      <c r="D1365" s="24" t="s">
        <v>2</v>
      </c>
      <c r="E1365" s="24" t="s">
        <v>181</v>
      </c>
      <c r="F1365" s="24" t="s">
        <v>36</v>
      </c>
      <c r="G1365" s="24" t="s">
        <v>178</v>
      </c>
      <c r="H1365" s="24" t="s">
        <v>178</v>
      </c>
      <c r="I1365" s="24" t="s">
        <v>61</v>
      </c>
      <c r="J1365" s="27">
        <v>14502828.860080458</v>
      </c>
    </row>
    <row r="1366" spans="1:10" x14ac:dyDescent="0.25">
      <c r="A1366" s="23">
        <v>43070</v>
      </c>
      <c r="B1366" s="24" t="s">
        <v>104</v>
      </c>
      <c r="C1366" s="24" t="s">
        <v>120</v>
      </c>
      <c r="D1366" s="24" t="s">
        <v>2</v>
      </c>
      <c r="E1366" s="24" t="s">
        <v>178</v>
      </c>
      <c r="F1366" s="24" t="s">
        <v>16</v>
      </c>
      <c r="G1366" s="24" t="s">
        <v>182</v>
      </c>
      <c r="H1366" s="24" t="s">
        <v>178</v>
      </c>
      <c r="I1366" s="24" t="s">
        <v>62</v>
      </c>
      <c r="J1366" s="27">
        <v>1250000</v>
      </c>
    </row>
    <row r="1367" spans="1:10" x14ac:dyDescent="0.25">
      <c r="A1367" s="23">
        <v>43070</v>
      </c>
      <c r="B1367" s="24" t="s">
        <v>104</v>
      </c>
      <c r="C1367" s="24" t="s">
        <v>120</v>
      </c>
      <c r="D1367" s="24" t="s">
        <v>2</v>
      </c>
      <c r="E1367" s="24" t="s">
        <v>178</v>
      </c>
      <c r="F1367" s="24" t="s">
        <v>31</v>
      </c>
      <c r="G1367" s="24" t="s">
        <v>182</v>
      </c>
      <c r="H1367" s="24" t="s">
        <v>178</v>
      </c>
      <c r="I1367" s="24" t="s">
        <v>63</v>
      </c>
      <c r="J1367" s="27">
        <v>1223722.5</v>
      </c>
    </row>
    <row r="1368" spans="1:10" x14ac:dyDescent="0.25">
      <c r="A1368" s="23">
        <v>43070</v>
      </c>
      <c r="B1368" s="24" t="s">
        <v>104</v>
      </c>
      <c r="C1368" s="24" t="s">
        <v>120</v>
      </c>
      <c r="D1368" s="24" t="s">
        <v>2</v>
      </c>
      <c r="E1368" s="24" t="s">
        <v>178</v>
      </c>
      <c r="F1368" s="24" t="s">
        <v>31</v>
      </c>
      <c r="G1368" s="24" t="s">
        <v>178</v>
      </c>
      <c r="H1368" s="24" t="s">
        <v>37</v>
      </c>
      <c r="I1368" s="24" t="s">
        <v>98</v>
      </c>
      <c r="J1368" s="27">
        <v>577500</v>
      </c>
    </row>
    <row r="1369" spans="1:10" x14ac:dyDescent="0.25">
      <c r="A1369" s="23">
        <v>43070</v>
      </c>
      <c r="B1369" s="24" t="s">
        <v>104</v>
      </c>
      <c r="C1369" s="24" t="s">
        <v>120</v>
      </c>
      <c r="D1369" s="24" t="s">
        <v>2</v>
      </c>
      <c r="E1369" s="24" t="s">
        <v>178</v>
      </c>
      <c r="F1369" s="24" t="s">
        <v>31</v>
      </c>
      <c r="G1369" s="24" t="s">
        <v>178</v>
      </c>
      <c r="H1369" s="24" t="s">
        <v>38</v>
      </c>
      <c r="I1369" s="24" t="s">
        <v>99</v>
      </c>
      <c r="J1369" s="27">
        <v>363825</v>
      </c>
    </row>
    <row r="1370" spans="1:10" x14ac:dyDescent="0.25">
      <c r="A1370" s="23">
        <v>43070</v>
      </c>
      <c r="B1370" s="24" t="s">
        <v>104</v>
      </c>
      <c r="C1370" s="24" t="s">
        <v>120</v>
      </c>
      <c r="D1370" s="24" t="s">
        <v>2</v>
      </c>
      <c r="E1370" s="24" t="s">
        <v>178</v>
      </c>
      <c r="F1370" s="24" t="s">
        <v>31</v>
      </c>
      <c r="G1370" s="24" t="s">
        <v>178</v>
      </c>
      <c r="H1370" s="24" t="s">
        <v>39</v>
      </c>
      <c r="I1370" s="24" t="s">
        <v>100</v>
      </c>
      <c r="J1370" s="27">
        <v>282397.5</v>
      </c>
    </row>
    <row r="1371" spans="1:10" x14ac:dyDescent="0.25">
      <c r="A1371" s="23">
        <v>43070</v>
      </c>
      <c r="B1371" s="24" t="s">
        <v>104</v>
      </c>
      <c r="C1371" s="24" t="s">
        <v>120</v>
      </c>
      <c r="D1371" s="24" t="s">
        <v>2</v>
      </c>
      <c r="E1371" s="24" t="s">
        <v>178</v>
      </c>
      <c r="F1371" s="24" t="s">
        <v>28</v>
      </c>
      <c r="G1371" s="24" t="s">
        <v>182</v>
      </c>
      <c r="H1371" s="24" t="s">
        <v>178</v>
      </c>
      <c r="I1371" s="24" t="s">
        <v>64</v>
      </c>
      <c r="J1371" s="27">
        <v>9893721.1920764353</v>
      </c>
    </row>
    <row r="1372" spans="1:10" x14ac:dyDescent="0.25">
      <c r="A1372" s="23">
        <v>43070</v>
      </c>
      <c r="B1372" s="24" t="s">
        <v>104</v>
      </c>
      <c r="C1372" s="24" t="s">
        <v>120</v>
      </c>
      <c r="D1372" s="24" t="s">
        <v>2</v>
      </c>
      <c r="E1372" s="24" t="s">
        <v>178</v>
      </c>
      <c r="F1372" s="24" t="s">
        <v>28</v>
      </c>
      <c r="G1372" s="24" t="s">
        <v>178</v>
      </c>
      <c r="H1372" s="24" t="s">
        <v>43</v>
      </c>
      <c r="I1372" s="24" t="s">
        <v>101</v>
      </c>
      <c r="J1372" s="27">
        <v>6248666.0160482749</v>
      </c>
    </row>
    <row r="1373" spans="1:10" x14ac:dyDescent="0.25">
      <c r="A1373" s="23">
        <v>43070</v>
      </c>
      <c r="B1373" s="24" t="s">
        <v>104</v>
      </c>
      <c r="C1373" s="24" t="s">
        <v>120</v>
      </c>
      <c r="D1373" s="24" t="s">
        <v>2</v>
      </c>
      <c r="E1373" s="24" t="s">
        <v>178</v>
      </c>
      <c r="F1373" s="24" t="s">
        <v>28</v>
      </c>
      <c r="G1373" s="24" t="s">
        <v>178</v>
      </c>
      <c r="H1373" s="24" t="s">
        <v>44</v>
      </c>
      <c r="I1373" s="24" t="s">
        <v>102</v>
      </c>
      <c r="J1373" s="27">
        <v>3645055.1760281608</v>
      </c>
    </row>
    <row r="1374" spans="1:10" x14ac:dyDescent="0.25">
      <c r="A1374" s="23">
        <v>43070</v>
      </c>
      <c r="B1374" s="24" t="s">
        <v>104</v>
      </c>
      <c r="C1374" s="24" t="s">
        <v>120</v>
      </c>
      <c r="D1374" s="24" t="s">
        <v>2</v>
      </c>
      <c r="E1374" s="24" t="s">
        <v>178</v>
      </c>
      <c r="F1374" s="24" t="s">
        <v>35</v>
      </c>
      <c r="G1374" s="24" t="s">
        <v>182</v>
      </c>
      <c r="H1374" s="24" t="s">
        <v>178</v>
      </c>
      <c r="I1374" s="24" t="s">
        <v>65</v>
      </c>
      <c r="J1374" s="27">
        <v>270000</v>
      </c>
    </row>
    <row r="1375" spans="1:10" x14ac:dyDescent="0.25">
      <c r="A1375" s="23">
        <v>43070</v>
      </c>
      <c r="B1375" s="24" t="s">
        <v>104</v>
      </c>
      <c r="C1375" s="24" t="s">
        <v>120</v>
      </c>
      <c r="D1375" s="24" t="s">
        <v>2</v>
      </c>
      <c r="E1375" s="24" t="s">
        <v>178</v>
      </c>
      <c r="F1375" s="24" t="s">
        <v>45</v>
      </c>
      <c r="G1375" s="24" t="s">
        <v>182</v>
      </c>
      <c r="H1375" s="24" t="s">
        <v>178</v>
      </c>
      <c r="I1375" s="24" t="s">
        <v>66</v>
      </c>
      <c r="J1375" s="27">
        <v>250000</v>
      </c>
    </row>
    <row r="1376" spans="1:10" x14ac:dyDescent="0.25">
      <c r="A1376" s="23">
        <v>43070</v>
      </c>
      <c r="B1376" s="24" t="s">
        <v>104</v>
      </c>
      <c r="C1376" s="24" t="s">
        <v>120</v>
      </c>
      <c r="D1376" s="24" t="s">
        <v>2</v>
      </c>
      <c r="E1376" s="24" t="s">
        <v>178</v>
      </c>
      <c r="F1376" s="24" t="s">
        <v>30</v>
      </c>
      <c r="G1376" s="24" t="s">
        <v>182</v>
      </c>
      <c r="H1376" s="24" t="s">
        <v>178</v>
      </c>
      <c r="I1376" s="24" t="s">
        <v>67</v>
      </c>
      <c r="J1376" s="27">
        <v>976000</v>
      </c>
    </row>
    <row r="1377" spans="1:10" x14ac:dyDescent="0.25">
      <c r="A1377" s="23">
        <v>43070</v>
      </c>
      <c r="B1377" s="24" t="s">
        <v>104</v>
      </c>
      <c r="C1377" s="24" t="s">
        <v>120</v>
      </c>
      <c r="D1377" s="24" t="s">
        <v>2</v>
      </c>
      <c r="E1377" s="24" t="s">
        <v>178</v>
      </c>
      <c r="F1377" s="24" t="s">
        <v>34</v>
      </c>
      <c r="G1377" s="24" t="s">
        <v>182</v>
      </c>
      <c r="H1377" s="24" t="s">
        <v>178</v>
      </c>
      <c r="I1377" s="24" t="s">
        <v>68</v>
      </c>
      <c r="J1377" s="27">
        <v>520722.16800402291</v>
      </c>
    </row>
    <row r="1378" spans="1:10" x14ac:dyDescent="0.25">
      <c r="A1378" s="23">
        <v>43070</v>
      </c>
      <c r="B1378" s="24" t="s">
        <v>104</v>
      </c>
      <c r="C1378" s="24" t="s">
        <v>120</v>
      </c>
      <c r="D1378" s="24" t="s">
        <v>2</v>
      </c>
      <c r="E1378" s="24" t="s">
        <v>178</v>
      </c>
      <c r="F1378" s="24" t="s">
        <v>33</v>
      </c>
      <c r="G1378" s="24" t="s">
        <v>182</v>
      </c>
      <c r="H1378" s="24" t="s">
        <v>178</v>
      </c>
      <c r="I1378" s="24" t="s">
        <v>69</v>
      </c>
      <c r="J1378" s="27">
        <v>118663</v>
      </c>
    </row>
    <row r="1379" spans="1:10" x14ac:dyDescent="0.25">
      <c r="A1379" s="23">
        <v>43070</v>
      </c>
      <c r="B1379" s="24" t="s">
        <v>104</v>
      </c>
      <c r="C1379" s="24" t="s">
        <v>184</v>
      </c>
      <c r="D1379" s="24" t="s">
        <v>17</v>
      </c>
      <c r="E1379" s="24" t="s">
        <v>181</v>
      </c>
      <c r="F1379" s="24" t="s">
        <v>33</v>
      </c>
      <c r="G1379" s="24" t="s">
        <v>178</v>
      </c>
      <c r="H1379" s="24" t="s">
        <v>178</v>
      </c>
      <c r="I1379" s="24" t="s">
        <v>70</v>
      </c>
      <c r="J1379" s="27">
        <v>3433288.5427931957</v>
      </c>
    </row>
    <row r="1380" spans="1:10" x14ac:dyDescent="0.25">
      <c r="A1380" s="23">
        <v>43070</v>
      </c>
      <c r="B1380" s="24" t="s">
        <v>104</v>
      </c>
      <c r="C1380" s="24" t="s">
        <v>121</v>
      </c>
      <c r="D1380" s="24" t="s">
        <v>5</v>
      </c>
      <c r="E1380" s="24" t="s">
        <v>181</v>
      </c>
      <c r="F1380" s="24" t="s">
        <v>33</v>
      </c>
      <c r="G1380" s="24" t="s">
        <v>178</v>
      </c>
      <c r="H1380" s="24" t="s">
        <v>178</v>
      </c>
      <c r="I1380" s="24" t="s">
        <v>71</v>
      </c>
      <c r="J1380" s="27">
        <v>5092</v>
      </c>
    </row>
    <row r="1381" spans="1:10" x14ac:dyDescent="0.25">
      <c r="A1381" s="23">
        <v>43070</v>
      </c>
      <c r="B1381" s="24" t="s">
        <v>104</v>
      </c>
      <c r="C1381" s="24" t="s">
        <v>121</v>
      </c>
      <c r="D1381" s="24" t="s">
        <v>5</v>
      </c>
      <c r="E1381" s="24" t="s">
        <v>178</v>
      </c>
      <c r="F1381" s="24" t="s">
        <v>3</v>
      </c>
      <c r="G1381" s="24" t="s">
        <v>182</v>
      </c>
      <c r="H1381" s="24" t="s">
        <v>178</v>
      </c>
      <c r="I1381" s="24" t="s">
        <v>72</v>
      </c>
      <c r="J1381" s="27">
        <v>5092</v>
      </c>
    </row>
    <row r="1382" spans="1:10" x14ac:dyDescent="0.25">
      <c r="A1382" s="23">
        <v>43070</v>
      </c>
      <c r="B1382" s="24" t="s">
        <v>104</v>
      </c>
      <c r="C1382" s="24" t="s">
        <v>122</v>
      </c>
      <c r="D1382" s="24" t="s">
        <v>6</v>
      </c>
      <c r="E1382" s="24" t="s">
        <v>181</v>
      </c>
      <c r="F1382" s="24" t="s">
        <v>27</v>
      </c>
      <c r="G1382" s="24" t="s">
        <v>178</v>
      </c>
      <c r="H1382" s="24" t="s">
        <v>178</v>
      </c>
      <c r="I1382" s="24" t="s">
        <v>74</v>
      </c>
      <c r="J1382" s="27">
        <v>2196193</v>
      </c>
    </row>
    <row r="1383" spans="1:10" x14ac:dyDescent="0.25">
      <c r="A1383" s="23">
        <v>43070</v>
      </c>
      <c r="B1383" s="24" t="s">
        <v>104</v>
      </c>
      <c r="C1383" s="24" t="s">
        <v>122</v>
      </c>
      <c r="D1383" s="24" t="s">
        <v>6</v>
      </c>
      <c r="E1383" s="24" t="s">
        <v>178</v>
      </c>
      <c r="F1383" s="24" t="s">
        <v>4</v>
      </c>
      <c r="G1383" s="24" t="s">
        <v>182</v>
      </c>
      <c r="H1383" s="24" t="s">
        <v>178</v>
      </c>
      <c r="I1383" s="24" t="s">
        <v>75</v>
      </c>
      <c r="J1383" s="27">
        <v>2196193</v>
      </c>
    </row>
    <row r="1384" spans="1:10" x14ac:dyDescent="0.25">
      <c r="A1384" s="23">
        <v>43070</v>
      </c>
      <c r="B1384" s="24" t="s">
        <v>104</v>
      </c>
      <c r="C1384" s="24" t="s">
        <v>185</v>
      </c>
      <c r="D1384" s="24" t="s">
        <v>7</v>
      </c>
      <c r="E1384" s="24" t="s">
        <v>181</v>
      </c>
      <c r="F1384" s="24" t="s">
        <v>18</v>
      </c>
      <c r="G1384" s="24" t="s">
        <v>178</v>
      </c>
      <c r="H1384" s="24" t="s">
        <v>178</v>
      </c>
      <c r="I1384" s="24" t="s">
        <v>77</v>
      </c>
      <c r="J1384" s="27">
        <v>1242187.5427931957</v>
      </c>
    </row>
    <row r="1385" spans="1:10" x14ac:dyDescent="0.25">
      <c r="A1385" s="23">
        <v>43070</v>
      </c>
      <c r="B1385" s="24" t="s">
        <v>104</v>
      </c>
      <c r="C1385" s="24" t="s">
        <v>123</v>
      </c>
      <c r="D1385" s="24" t="s">
        <v>10</v>
      </c>
      <c r="E1385" s="24" t="s">
        <v>181</v>
      </c>
      <c r="F1385" s="24" t="s">
        <v>18</v>
      </c>
      <c r="G1385" s="24" t="s">
        <v>178</v>
      </c>
      <c r="H1385" s="24" t="s">
        <v>178</v>
      </c>
      <c r="I1385" s="24" t="s">
        <v>11</v>
      </c>
      <c r="J1385" s="27">
        <v>248437.50855863915</v>
      </c>
    </row>
    <row r="1386" spans="1:10" x14ac:dyDescent="0.25">
      <c r="A1386" s="23">
        <v>43070</v>
      </c>
      <c r="B1386" s="24" t="s">
        <v>104</v>
      </c>
      <c r="C1386" s="24" t="s">
        <v>186</v>
      </c>
      <c r="D1386" s="24" t="s">
        <v>8</v>
      </c>
      <c r="E1386" s="24" t="s">
        <v>181</v>
      </c>
      <c r="F1386" s="24" t="s">
        <v>18</v>
      </c>
      <c r="G1386" s="24" t="s">
        <v>178</v>
      </c>
      <c r="H1386" s="24" t="s">
        <v>178</v>
      </c>
      <c r="I1386" s="24" t="s">
        <v>12</v>
      </c>
      <c r="J1386" s="27">
        <v>993750.0342345566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414D-05AF-4ADC-9EEC-D554A623BD4E}">
  <sheetPr>
    <tabColor theme="0" tint="-0.249977111117893"/>
  </sheetPr>
  <dimension ref="A1:AG34"/>
  <sheetViews>
    <sheetView zoomScale="80" zoomScaleNormal="80" workbookViewId="0">
      <selection activeCell="AF17" sqref="AF17"/>
    </sheetView>
  </sheetViews>
  <sheetFormatPr defaultRowHeight="15" x14ac:dyDescent="0.25"/>
  <cols>
    <col min="1" max="1" width="11.7109375" customWidth="1"/>
    <col min="2" max="3" width="14" customWidth="1"/>
    <col min="4" max="4" width="2.7109375" customWidth="1"/>
    <col min="5" max="5" width="11.7109375" customWidth="1"/>
    <col min="6" max="7" width="14" customWidth="1"/>
    <col min="8" max="8" width="2.7109375" customWidth="1"/>
    <col min="9" max="9" width="19" customWidth="1"/>
    <col min="10" max="11" width="14.7109375" customWidth="1"/>
    <col min="12" max="12" width="2.7109375" customWidth="1"/>
    <col min="13" max="13" width="11.7109375" customWidth="1"/>
    <col min="14" max="15" width="14" customWidth="1"/>
    <col min="16" max="16" width="2.7109375" customWidth="1"/>
    <col min="17" max="17" width="26.5703125" customWidth="1"/>
    <col min="18" max="19" width="14.7109375" customWidth="1"/>
    <col min="20" max="20" width="2.7109375" customWidth="1"/>
    <col min="21" max="21" width="11.7109375" customWidth="1"/>
    <col min="22" max="23" width="14" customWidth="1"/>
    <col min="24" max="24" width="12" bestFit="1" customWidth="1"/>
    <col min="25" max="25" width="13.42578125" customWidth="1"/>
    <col min="26" max="26" width="2.7109375" customWidth="1"/>
    <col min="27" max="27" width="11.7109375" customWidth="1"/>
    <col min="28" max="29" width="14" customWidth="1"/>
    <col min="30" max="30" width="2.7109375" customWidth="1"/>
    <col min="31" max="31" width="11.7109375" customWidth="1"/>
    <col min="32" max="33" width="14" customWidth="1"/>
  </cols>
  <sheetData>
    <row r="1" spans="1:33" s="28" customFormat="1" x14ac:dyDescent="0.25">
      <c r="A1" s="28" t="s">
        <v>208</v>
      </c>
      <c r="E1" s="28" t="s">
        <v>209</v>
      </c>
      <c r="I1" s="28" t="s">
        <v>210</v>
      </c>
      <c r="M1" s="28" t="s">
        <v>211</v>
      </c>
      <c r="Q1" s="28" t="s">
        <v>212</v>
      </c>
      <c r="U1" s="28" t="s">
        <v>206</v>
      </c>
      <c r="AA1" s="28" t="s">
        <v>8</v>
      </c>
      <c r="AE1" s="28" t="s">
        <v>0</v>
      </c>
    </row>
    <row r="3" spans="1:33" x14ac:dyDescent="0.25">
      <c r="A3" s="25" t="s">
        <v>179</v>
      </c>
      <c r="B3" t="s">
        <v>181</v>
      </c>
      <c r="E3" s="25" t="s">
        <v>179</v>
      </c>
      <c r="F3" t="s">
        <v>181</v>
      </c>
      <c r="I3" s="25" t="s">
        <v>180</v>
      </c>
      <c r="Q3" s="25" t="s">
        <v>180</v>
      </c>
      <c r="R3" t="s">
        <v>182</v>
      </c>
      <c r="AE3" s="25" t="s">
        <v>179</v>
      </c>
      <c r="AF3" t="s">
        <v>181</v>
      </c>
    </row>
    <row r="4" spans="1:33" x14ac:dyDescent="0.25">
      <c r="A4" s="25" t="s">
        <v>117</v>
      </c>
      <c r="B4" t="s">
        <v>183</v>
      </c>
      <c r="E4" s="25" t="s">
        <v>172</v>
      </c>
      <c r="F4" t="s">
        <v>104</v>
      </c>
      <c r="I4" s="25" t="s">
        <v>179</v>
      </c>
      <c r="M4" s="25" t="s">
        <v>179</v>
      </c>
      <c r="N4" t="s">
        <v>181</v>
      </c>
      <c r="Q4" s="25" t="s">
        <v>179</v>
      </c>
      <c r="U4" s="25" t="s">
        <v>179</v>
      </c>
      <c r="V4" t="s">
        <v>181</v>
      </c>
      <c r="AA4" s="25" t="s">
        <v>179</v>
      </c>
      <c r="AB4" t="s">
        <v>181</v>
      </c>
      <c r="AE4" s="25" t="s">
        <v>117</v>
      </c>
      <c r="AF4" t="s">
        <v>118</v>
      </c>
    </row>
    <row r="5" spans="1:33" x14ac:dyDescent="0.25">
      <c r="I5" s="25" t="s">
        <v>172</v>
      </c>
      <c r="J5" t="s">
        <v>104</v>
      </c>
      <c r="M5" s="25" t="s">
        <v>117</v>
      </c>
      <c r="N5" t="s">
        <v>120</v>
      </c>
      <c r="Q5" s="25" t="s">
        <v>117</v>
      </c>
      <c r="R5" t="s">
        <v>120</v>
      </c>
      <c r="U5" s="25" t="s">
        <v>172</v>
      </c>
      <c r="V5" t="s">
        <v>104</v>
      </c>
      <c r="AA5" s="25" t="s">
        <v>117</v>
      </c>
      <c r="AB5" t="s">
        <v>186</v>
      </c>
    </row>
    <row r="6" spans="1:33" x14ac:dyDescent="0.25">
      <c r="A6" s="25" t="s">
        <v>187</v>
      </c>
      <c r="B6" s="25" t="s">
        <v>188</v>
      </c>
      <c r="E6" s="25" t="s">
        <v>187</v>
      </c>
      <c r="F6" s="25" t="s">
        <v>188</v>
      </c>
      <c r="AE6" s="25" t="s">
        <v>187</v>
      </c>
      <c r="AF6" s="25" t="s">
        <v>188</v>
      </c>
    </row>
    <row r="7" spans="1:33" x14ac:dyDescent="0.25">
      <c r="A7" s="25" t="s">
        <v>200</v>
      </c>
      <c r="B7" t="s">
        <v>103</v>
      </c>
      <c r="C7" t="s">
        <v>104</v>
      </c>
      <c r="E7" s="25" t="s">
        <v>200</v>
      </c>
      <c r="F7" t="s">
        <v>118</v>
      </c>
      <c r="G7" t="s">
        <v>207</v>
      </c>
      <c r="I7" s="25" t="s">
        <v>187</v>
      </c>
      <c r="J7" s="25" t="s">
        <v>188</v>
      </c>
      <c r="M7" s="25" t="s">
        <v>187</v>
      </c>
      <c r="N7" s="25" t="s">
        <v>188</v>
      </c>
      <c r="Q7" s="25" t="s">
        <v>187</v>
      </c>
      <c r="R7" s="25" t="s">
        <v>188</v>
      </c>
      <c r="U7" s="25" t="s">
        <v>187</v>
      </c>
      <c r="V7" s="25" t="s">
        <v>188</v>
      </c>
      <c r="AA7" s="25" t="s">
        <v>187</v>
      </c>
      <c r="AB7" s="25" t="s">
        <v>188</v>
      </c>
      <c r="AE7" s="25" t="s">
        <v>200</v>
      </c>
      <c r="AF7" t="s">
        <v>103</v>
      </c>
      <c r="AG7" t="s">
        <v>104</v>
      </c>
    </row>
    <row r="8" spans="1:33" x14ac:dyDescent="0.25">
      <c r="A8" s="26" t="s">
        <v>189</v>
      </c>
      <c r="B8" s="27">
        <v>16036324.999999996</v>
      </c>
      <c r="C8" s="27">
        <v>15528959.999999996</v>
      </c>
      <c r="D8" s="25"/>
      <c r="E8" s="26" t="s">
        <v>189</v>
      </c>
      <c r="F8" s="27">
        <v>45648000</v>
      </c>
      <c r="G8" s="27">
        <v>15528959.999999996</v>
      </c>
      <c r="I8" s="25" t="s">
        <v>200</v>
      </c>
      <c r="J8" t="s">
        <v>118</v>
      </c>
      <c r="K8" t="s">
        <v>207</v>
      </c>
      <c r="M8" s="25" t="s">
        <v>200</v>
      </c>
      <c r="N8" t="s">
        <v>103</v>
      </c>
      <c r="O8" t="s">
        <v>104</v>
      </c>
      <c r="Q8" s="25" t="s">
        <v>200</v>
      </c>
      <c r="R8" t="s">
        <v>103</v>
      </c>
      <c r="S8" t="s">
        <v>104</v>
      </c>
      <c r="U8" s="25" t="s">
        <v>200</v>
      </c>
      <c r="V8" t="s">
        <v>120</v>
      </c>
      <c r="W8" t="s">
        <v>205</v>
      </c>
      <c r="X8" t="s">
        <v>204</v>
      </c>
      <c r="AA8" s="25" t="s">
        <v>200</v>
      </c>
      <c r="AB8" t="s">
        <v>103</v>
      </c>
      <c r="AC8" t="s">
        <v>104</v>
      </c>
      <c r="AE8" s="26" t="s">
        <v>189</v>
      </c>
      <c r="AF8" s="27">
        <v>46910000</v>
      </c>
      <c r="AG8" s="27">
        <v>45648000</v>
      </c>
    </row>
    <row r="9" spans="1:33" x14ac:dyDescent="0.25">
      <c r="A9" s="26" t="s">
        <v>190</v>
      </c>
      <c r="B9" s="27">
        <v>17206020</v>
      </c>
      <c r="C9" s="27">
        <v>16842256.0605</v>
      </c>
      <c r="D9" s="27"/>
      <c r="E9" s="26" t="s">
        <v>190</v>
      </c>
      <c r="F9" s="27">
        <v>43886854.511999995</v>
      </c>
      <c r="G9" s="27">
        <v>16842256.0605</v>
      </c>
      <c r="H9" s="27"/>
      <c r="I9" s="26" t="s">
        <v>202</v>
      </c>
      <c r="J9" s="27">
        <v>971625.73816522944</v>
      </c>
      <c r="K9" s="27">
        <v>211490.6341652296</v>
      </c>
      <c r="L9" s="27"/>
      <c r="M9" s="26" t="s">
        <v>189</v>
      </c>
      <c r="N9" s="27">
        <v>14026688.5</v>
      </c>
      <c r="O9" s="27">
        <v>12699317</v>
      </c>
      <c r="P9" s="27"/>
      <c r="Q9" s="26" t="s">
        <v>29</v>
      </c>
      <c r="R9" s="27">
        <v>217642</v>
      </c>
      <c r="S9" s="27">
        <v>281702</v>
      </c>
      <c r="T9" s="27"/>
      <c r="U9" s="26" t="s">
        <v>189</v>
      </c>
      <c r="V9" s="27">
        <v>12699317</v>
      </c>
      <c r="W9" s="27">
        <v>15528959.999999996</v>
      </c>
      <c r="X9" s="27">
        <v>570598.399999997</v>
      </c>
      <c r="Z9" s="27"/>
      <c r="AA9" s="26" t="s">
        <v>189</v>
      </c>
      <c r="AB9" s="27">
        <v>158334.79999999702</v>
      </c>
      <c r="AC9" s="27">
        <v>570598.399999997</v>
      </c>
      <c r="AD9" s="27"/>
      <c r="AE9" s="26" t="s">
        <v>190</v>
      </c>
      <c r="AF9" s="27">
        <v>44653629</v>
      </c>
      <c r="AG9" s="27">
        <v>43886854.511999995</v>
      </c>
    </row>
    <row r="10" spans="1:33" x14ac:dyDescent="0.25">
      <c r="A10" s="26" t="s">
        <v>191</v>
      </c>
      <c r="B10" s="27">
        <v>15197783.122499999</v>
      </c>
      <c r="C10" s="27">
        <v>14265193.655519996</v>
      </c>
      <c r="D10" s="27"/>
      <c r="E10" s="26" t="s">
        <v>191</v>
      </c>
      <c r="F10" s="27">
        <v>40449089.024640001</v>
      </c>
      <c r="G10" s="27">
        <v>14265193.655519996</v>
      </c>
      <c r="H10" s="27"/>
      <c r="I10" s="26" t="s">
        <v>201</v>
      </c>
      <c r="J10" s="27">
        <v>6801380.1671566069</v>
      </c>
      <c r="K10" s="27">
        <v>3400690.0835783039</v>
      </c>
      <c r="L10" s="27"/>
      <c r="M10" s="26" t="s">
        <v>190</v>
      </c>
      <c r="N10" s="27">
        <v>13781167.300000001</v>
      </c>
      <c r="O10" s="27">
        <v>13575184.9024</v>
      </c>
      <c r="P10" s="27"/>
      <c r="Q10" s="26" t="s">
        <v>36</v>
      </c>
      <c r="R10" s="27">
        <v>582314</v>
      </c>
      <c r="S10" s="27">
        <v>594435</v>
      </c>
      <c r="T10" s="27"/>
      <c r="U10" s="26" t="s">
        <v>190</v>
      </c>
      <c r="V10" s="27">
        <v>13575184.9024</v>
      </c>
      <c r="W10" s="27">
        <v>16842256.0605</v>
      </c>
      <c r="X10" s="27">
        <v>873336.92647999967</v>
      </c>
      <c r="Z10" s="27"/>
      <c r="AA10" s="26" t="s">
        <v>190</v>
      </c>
      <c r="AB10" s="27">
        <v>1227539.7599999993</v>
      </c>
      <c r="AC10" s="27">
        <v>873336.92647999967</v>
      </c>
      <c r="AD10" s="27"/>
      <c r="AE10" s="26" t="s">
        <v>191</v>
      </c>
      <c r="AF10" s="27">
        <v>40752311.939999998</v>
      </c>
      <c r="AG10" s="27">
        <v>40449089.024640001</v>
      </c>
    </row>
    <row r="11" spans="1:33" x14ac:dyDescent="0.25">
      <c r="A11" s="26" t="s">
        <v>192</v>
      </c>
      <c r="B11" s="27">
        <v>16720504.834499996</v>
      </c>
      <c r="C11" s="27">
        <v>16652601.587844003</v>
      </c>
      <c r="D11" s="27"/>
      <c r="E11" s="26" t="s">
        <v>192</v>
      </c>
      <c r="F11" s="27">
        <v>48063035.193984009</v>
      </c>
      <c r="G11" s="27">
        <v>16652601.587844003</v>
      </c>
      <c r="H11" s="27"/>
      <c r="I11" s="26" t="s">
        <v>20</v>
      </c>
      <c r="J11" s="27">
        <v>107958415.35169218</v>
      </c>
      <c r="K11" s="27">
        <v>47888393.941137478</v>
      </c>
      <c r="L11" s="27"/>
      <c r="M11" s="26" t="s">
        <v>191</v>
      </c>
      <c r="N11" s="27">
        <v>12772515.888</v>
      </c>
      <c r="O11" s="27">
        <v>12300410.304928001</v>
      </c>
      <c r="P11" s="27"/>
      <c r="Q11" s="26" t="s">
        <v>33</v>
      </c>
      <c r="R11" s="27">
        <v>1216003</v>
      </c>
      <c r="S11" s="27">
        <v>1242244</v>
      </c>
      <c r="T11" s="27"/>
      <c r="U11" s="26" t="s">
        <v>191</v>
      </c>
      <c r="V11" s="27">
        <v>12300410.304928001</v>
      </c>
      <c r="W11" s="27">
        <v>14265193.655519996</v>
      </c>
      <c r="X11" s="27">
        <v>74366.680473595858</v>
      </c>
      <c r="Z11" s="27"/>
      <c r="AA11" s="26" t="s">
        <v>191</v>
      </c>
      <c r="AB11" s="27">
        <v>296194.58759999869</v>
      </c>
      <c r="AC11" s="27">
        <v>74366.680473595858</v>
      </c>
      <c r="AD11" s="27"/>
      <c r="AE11" s="26" t="s">
        <v>192</v>
      </c>
      <c r="AF11" s="27">
        <v>48902774.328000009</v>
      </c>
      <c r="AG11" s="27">
        <v>48063035.193984009</v>
      </c>
    </row>
    <row r="12" spans="1:33" x14ac:dyDescent="0.25">
      <c r="A12" s="26" t="s">
        <v>109</v>
      </c>
      <c r="B12" s="27">
        <v>20066552.746844344</v>
      </c>
      <c r="C12" s="27">
        <v>20012841.761418473</v>
      </c>
      <c r="D12" s="27"/>
      <c r="E12" s="26" t="s">
        <v>109</v>
      </c>
      <c r="F12" s="27">
        <v>51309222.10841839</v>
      </c>
      <c r="G12" s="27">
        <v>20012841.761418473</v>
      </c>
      <c r="H12" s="27"/>
      <c r="I12" s="26" t="s">
        <v>22</v>
      </c>
      <c r="J12" s="27">
        <v>206920296.09074333</v>
      </c>
      <c r="K12" s="27">
        <v>70852596.077441424</v>
      </c>
      <c r="L12" s="27"/>
      <c r="M12" s="26" t="s">
        <v>192</v>
      </c>
      <c r="N12" s="27">
        <v>14448065.365600003</v>
      </c>
      <c r="O12" s="27">
        <v>14265152.538796803</v>
      </c>
      <c r="P12" s="27"/>
      <c r="Q12" s="26" t="s">
        <v>15</v>
      </c>
      <c r="R12" s="27">
        <v>1208088</v>
      </c>
      <c r="S12" s="27">
        <v>1337389</v>
      </c>
      <c r="T12" s="27"/>
      <c r="U12" s="26" t="s">
        <v>192</v>
      </c>
      <c r="V12" s="27">
        <v>14265152.538796803</v>
      </c>
      <c r="W12" s="27">
        <v>16652601.587844003</v>
      </c>
      <c r="X12" s="27">
        <v>316877.63923775998</v>
      </c>
      <c r="Z12" s="27"/>
      <c r="AA12" s="26" t="s">
        <v>192</v>
      </c>
      <c r="AB12" s="27">
        <v>163215.57511999458</v>
      </c>
      <c r="AC12" s="27">
        <v>316877.63923775998</v>
      </c>
      <c r="AD12" s="27"/>
      <c r="AE12" s="26" t="s">
        <v>109</v>
      </c>
      <c r="AF12" s="27">
        <v>53803810.37115217</v>
      </c>
      <c r="AG12" s="27">
        <v>51309222.10841839</v>
      </c>
    </row>
    <row r="13" spans="1:33" x14ac:dyDescent="0.25">
      <c r="A13" s="26" t="s">
        <v>193</v>
      </c>
      <c r="B13" s="27">
        <v>17030973.611037828</v>
      </c>
      <c r="C13" s="27">
        <v>19053471.574105013</v>
      </c>
      <c r="D13" s="27"/>
      <c r="E13" s="26" t="s">
        <v>193</v>
      </c>
      <c r="F13" s="27">
        <v>48082262.330583006</v>
      </c>
      <c r="G13" s="27">
        <v>19053471.574105013</v>
      </c>
      <c r="H13" s="27"/>
      <c r="I13" s="26" t="s">
        <v>21</v>
      </c>
      <c r="J13" s="27">
        <v>224913365.31602541</v>
      </c>
      <c r="K13" s="27">
        <v>77013691.388523281</v>
      </c>
      <c r="L13" s="27"/>
      <c r="M13" s="26" t="s">
        <v>109</v>
      </c>
      <c r="N13" s="27">
        <v>15058759.552970255</v>
      </c>
      <c r="O13" s="27">
        <v>15237347.921683677</v>
      </c>
      <c r="P13" s="27"/>
      <c r="Q13" s="26" t="s">
        <v>203</v>
      </c>
      <c r="R13" s="27">
        <v>1800000</v>
      </c>
      <c r="S13" s="27">
        <v>1870000</v>
      </c>
      <c r="T13" s="27"/>
      <c r="U13" s="26" t="s">
        <v>109</v>
      </c>
      <c r="V13" s="27">
        <v>15237347.921683677</v>
      </c>
      <c r="W13" s="27">
        <v>20012841.761418473</v>
      </c>
      <c r="X13" s="27">
        <v>2092542.2717878371</v>
      </c>
      <c r="Z13" s="27"/>
      <c r="AA13" s="26" t="s">
        <v>109</v>
      </c>
      <c r="AB13" s="27">
        <v>2559062.5550992712</v>
      </c>
      <c r="AC13" s="27">
        <v>2092542.2717878371</v>
      </c>
      <c r="AD13" s="27"/>
      <c r="AE13" s="26" t="s">
        <v>193</v>
      </c>
      <c r="AF13" s="27">
        <v>48922337.393842176</v>
      </c>
      <c r="AG13" s="27">
        <v>48082262.330583006</v>
      </c>
    </row>
    <row r="14" spans="1:33" x14ac:dyDescent="0.25">
      <c r="A14" s="26" t="s">
        <v>194</v>
      </c>
      <c r="B14" s="27">
        <v>15770438.90985192</v>
      </c>
      <c r="C14" s="27">
        <v>15274168.528941657</v>
      </c>
      <c r="D14" s="27"/>
      <c r="E14" s="26" t="s">
        <v>194</v>
      </c>
      <c r="F14" s="27">
        <v>43306498.765527897</v>
      </c>
      <c r="G14" s="27">
        <v>15274168.528941657</v>
      </c>
      <c r="H14" s="27"/>
      <c r="L14" s="27"/>
      <c r="M14" s="26" t="s">
        <v>193</v>
      </c>
      <c r="N14" s="27">
        <v>14428912.978768436</v>
      </c>
      <c r="O14" s="27">
        <v>14608624.9661166</v>
      </c>
      <c r="P14" s="27"/>
      <c r="Q14" s="26" t="s">
        <v>45</v>
      </c>
      <c r="R14" s="27">
        <v>3000000</v>
      </c>
      <c r="S14" s="27">
        <v>3000000</v>
      </c>
      <c r="T14" s="27"/>
      <c r="U14" s="26" t="s">
        <v>193</v>
      </c>
      <c r="V14" s="27">
        <v>14608624.9661166</v>
      </c>
      <c r="W14" s="27">
        <v>19053471.574105013</v>
      </c>
      <c r="X14" s="27">
        <v>1845429.2863907306</v>
      </c>
      <c r="Z14" s="27"/>
      <c r="AA14" s="26" t="s">
        <v>193</v>
      </c>
      <c r="AB14" s="27">
        <v>331354.10581551341</v>
      </c>
      <c r="AC14" s="27">
        <v>1845429.2863907306</v>
      </c>
      <c r="AD14" s="27"/>
      <c r="AE14" s="26" t="s">
        <v>194</v>
      </c>
      <c r="AF14" s="27">
        <v>41592303.58212281</v>
      </c>
      <c r="AG14" s="27">
        <v>43306498.765527897</v>
      </c>
    </row>
    <row r="15" spans="1:33" x14ac:dyDescent="0.25">
      <c r="A15" s="26" t="s">
        <v>195</v>
      </c>
      <c r="B15" s="27">
        <v>13006265.679356642</v>
      </c>
      <c r="C15" s="27">
        <v>13204982.157812942</v>
      </c>
      <c r="D15" s="27"/>
      <c r="E15" s="26" t="s">
        <v>195</v>
      </c>
      <c r="F15" s="27">
        <v>36790501.539779633</v>
      </c>
      <c r="G15" s="27">
        <v>13204982.157812942</v>
      </c>
      <c r="H15" s="27"/>
      <c r="L15" s="27"/>
      <c r="M15" s="26" t="s">
        <v>194</v>
      </c>
      <c r="N15" s="27">
        <v>12969810.21642456</v>
      </c>
      <c r="O15" s="27">
        <v>13078538.753105579</v>
      </c>
      <c r="P15" s="27"/>
      <c r="Q15" s="26" t="s">
        <v>35</v>
      </c>
      <c r="R15" s="27">
        <v>3240000</v>
      </c>
      <c r="S15" s="27">
        <v>3240000</v>
      </c>
      <c r="T15" s="27"/>
      <c r="U15" s="26" t="s">
        <v>194</v>
      </c>
      <c r="V15" s="27">
        <v>13078538.753105579</v>
      </c>
      <c r="W15" s="27">
        <v>15274168.528941657</v>
      </c>
      <c r="X15" s="27">
        <v>68608.620668862757</v>
      </c>
      <c r="Z15" s="27"/>
      <c r="AA15" s="26" t="s">
        <v>194</v>
      </c>
      <c r="AB15" s="27">
        <v>596678.95474188775</v>
      </c>
      <c r="AC15" s="27">
        <v>68608.620668862757</v>
      </c>
      <c r="AD15" s="27"/>
      <c r="AE15" s="26" t="s">
        <v>195</v>
      </c>
      <c r="AF15" s="27">
        <v>36706431.214269914</v>
      </c>
      <c r="AG15" s="27">
        <v>36790501.539779633</v>
      </c>
    </row>
    <row r="16" spans="1:33" x14ac:dyDescent="0.25">
      <c r="A16" s="26" t="s">
        <v>196</v>
      </c>
      <c r="B16" s="27">
        <v>14148629.909599267</v>
      </c>
      <c r="C16" s="27">
        <v>11791173.856721006</v>
      </c>
      <c r="D16" s="27"/>
      <c r="E16" s="26" t="s">
        <v>196</v>
      </c>
      <c r="F16" s="27">
        <v>34654295.000859186</v>
      </c>
      <c r="G16" s="27">
        <v>11791173.856721006</v>
      </c>
      <c r="H16" s="27"/>
      <c r="L16" s="27"/>
      <c r="M16" s="26" t="s">
        <v>195</v>
      </c>
      <c r="N16" s="27">
        <v>10494844.962497236</v>
      </c>
      <c r="O16" s="27">
        <v>11752922.807955926</v>
      </c>
      <c r="P16" s="27"/>
      <c r="Q16" s="26" t="s">
        <v>32</v>
      </c>
      <c r="R16" s="27">
        <v>5491200</v>
      </c>
      <c r="S16" s="27">
        <v>4804800</v>
      </c>
      <c r="T16" s="27"/>
      <c r="U16" s="26" t="s">
        <v>195</v>
      </c>
      <c r="V16" s="27">
        <v>11752922.807955926</v>
      </c>
      <c r="W16" s="27">
        <v>13204982.157812942</v>
      </c>
      <c r="X16" s="27">
        <v>-502483.65014298446</v>
      </c>
      <c r="Z16" s="27"/>
      <c r="AA16" s="26" t="s">
        <v>195</v>
      </c>
      <c r="AB16" s="27">
        <v>506043.77348752471</v>
      </c>
      <c r="AC16" s="27">
        <v>-502483.65014298446</v>
      </c>
      <c r="AD16" s="27"/>
      <c r="AE16" s="26" t="s">
        <v>196</v>
      </c>
      <c r="AF16" s="27">
        <v>36713772.500512764</v>
      </c>
      <c r="AG16" s="27">
        <v>34654295.000859186</v>
      </c>
    </row>
    <row r="17" spans="1:33" x14ac:dyDescent="0.25">
      <c r="A17" s="26" t="s">
        <v>197</v>
      </c>
      <c r="B17" s="27">
        <v>16740662.676871073</v>
      </c>
      <c r="C17" s="27">
        <v>19932696.187873222</v>
      </c>
      <c r="D17" s="27"/>
      <c r="E17" s="26" t="s">
        <v>197</v>
      </c>
      <c r="F17" s="27">
        <v>51932283.418895818</v>
      </c>
      <c r="G17" s="27">
        <v>19932696.187873222</v>
      </c>
      <c r="H17" s="27"/>
      <c r="L17" s="27"/>
      <c r="M17" s="26" t="s">
        <v>196</v>
      </c>
      <c r="N17" s="27">
        <v>11617211.000102554</v>
      </c>
      <c r="O17" s="27">
        <v>10842430.000171836</v>
      </c>
      <c r="P17" s="27"/>
      <c r="Q17" s="26" t="s">
        <v>34</v>
      </c>
      <c r="R17" s="27">
        <v>5397622.835578803</v>
      </c>
      <c r="S17" s="27">
        <v>5175650.8266378269</v>
      </c>
      <c r="T17" s="27"/>
      <c r="U17" s="26" t="s">
        <v>196</v>
      </c>
      <c r="V17" s="27">
        <v>10842430.000171836</v>
      </c>
      <c r="W17" s="27">
        <v>11791173.856721006</v>
      </c>
      <c r="X17" s="27">
        <v>-932452.14345083013</v>
      </c>
      <c r="Z17" s="27"/>
      <c r="AA17" s="26" t="s">
        <v>196</v>
      </c>
      <c r="AB17" s="27">
        <v>338303.12759737077</v>
      </c>
      <c r="AC17" s="27">
        <v>-932452.14345083013</v>
      </c>
      <c r="AD17" s="27"/>
      <c r="AE17" s="26" t="s">
        <v>197</v>
      </c>
      <c r="AF17" s="27">
        <v>48961487.006683826</v>
      </c>
      <c r="AG17" s="27">
        <v>51932283.418895818</v>
      </c>
    </row>
    <row r="18" spans="1:33" x14ac:dyDescent="0.25">
      <c r="A18" s="26" t="s">
        <v>198</v>
      </c>
      <c r="B18" s="27">
        <v>18418427.136347093</v>
      </c>
      <c r="C18" s="27">
        <v>18118507.351235729</v>
      </c>
      <c r="D18" s="27"/>
      <c r="E18" s="26" t="s">
        <v>198</v>
      </c>
      <c r="F18" s="27">
        <v>51370823.968692467</v>
      </c>
      <c r="G18" s="27">
        <v>18118507.351235729</v>
      </c>
      <c r="H18" s="27"/>
      <c r="L18" s="27"/>
      <c r="M18" s="26" t="s">
        <v>197</v>
      </c>
      <c r="N18" s="27">
        <v>14367435.901336765</v>
      </c>
      <c r="O18" s="27">
        <v>15430739.683779163</v>
      </c>
      <c r="P18" s="27"/>
      <c r="Q18" s="26" t="s">
        <v>30</v>
      </c>
      <c r="R18" s="27">
        <v>9523000</v>
      </c>
      <c r="S18" s="27">
        <v>9645000</v>
      </c>
      <c r="T18" s="27"/>
      <c r="U18" s="26" t="s">
        <v>197</v>
      </c>
      <c r="V18" s="27">
        <v>15430739.683779163</v>
      </c>
      <c r="W18" s="27">
        <v>19932696.187873222</v>
      </c>
      <c r="X18" s="27">
        <v>2023133.203275247</v>
      </c>
      <c r="Z18" s="27"/>
      <c r="AA18" s="26" t="s">
        <v>197</v>
      </c>
      <c r="AB18" s="27">
        <v>397271.82042744604</v>
      </c>
      <c r="AC18" s="27">
        <v>2023133.203275247</v>
      </c>
      <c r="AD18" s="27"/>
      <c r="AE18" s="26" t="s">
        <v>198</v>
      </c>
      <c r="AF18" s="27">
        <v>53868407.23449368</v>
      </c>
      <c r="AG18" s="27">
        <v>51370823.968692467</v>
      </c>
    </row>
    <row r="19" spans="1:33" x14ac:dyDescent="0.25">
      <c r="A19" s="26" t="s">
        <v>199</v>
      </c>
      <c r="B19" s="27">
        <v>22756830.303146929</v>
      </c>
      <c r="C19" s="27">
        <v>18690009.402873654</v>
      </c>
      <c r="D19" s="27"/>
      <c r="E19" s="26" t="s">
        <v>199</v>
      </c>
      <c r="F19" s="27">
        <v>52072216.800402291</v>
      </c>
      <c r="G19" s="27">
        <v>18690009.402873654</v>
      </c>
      <c r="H19" s="27"/>
      <c r="L19" s="27"/>
      <c r="M19" s="26" t="s">
        <v>198</v>
      </c>
      <c r="N19" s="27">
        <v>15555972.946898736</v>
      </c>
      <c r="O19" s="27">
        <v>15027981.793738494</v>
      </c>
      <c r="P19" s="27"/>
      <c r="Q19" s="26" t="s">
        <v>31</v>
      </c>
      <c r="R19" s="27">
        <v>14864850</v>
      </c>
      <c r="S19" s="27">
        <v>14759745</v>
      </c>
      <c r="T19" s="27"/>
      <c r="U19" s="26" t="s">
        <v>198</v>
      </c>
      <c r="V19" s="27">
        <v>15027981.793738494</v>
      </c>
      <c r="W19" s="27">
        <v>18118507.351235729</v>
      </c>
      <c r="X19" s="27">
        <v>1026193.245997788</v>
      </c>
      <c r="Z19" s="27"/>
      <c r="AA19" s="26" t="s">
        <v>198</v>
      </c>
      <c r="AB19" s="27">
        <v>587090.55155868526</v>
      </c>
      <c r="AC19" s="27">
        <v>1026193.245997788</v>
      </c>
      <c r="AD19" s="27"/>
      <c r="AE19" s="26" t="s">
        <v>199</v>
      </c>
      <c r="AF19" s="27">
        <v>56328234.593937859</v>
      </c>
      <c r="AG19" s="27">
        <v>52072216.800402291</v>
      </c>
    </row>
    <row r="20" spans="1:33" x14ac:dyDescent="0.25">
      <c r="D20" s="27"/>
      <c r="H20" s="27"/>
      <c r="L20" s="27"/>
      <c r="M20" s="26" t="s">
        <v>199</v>
      </c>
      <c r="N20" s="27">
        <v>16638258.418787573</v>
      </c>
      <c r="O20" s="27">
        <v>15256720.860080458</v>
      </c>
      <c r="P20" s="27"/>
      <c r="Q20" s="26" t="s">
        <v>16</v>
      </c>
      <c r="R20" s="27">
        <v>15000000</v>
      </c>
      <c r="S20" s="27">
        <v>15000000</v>
      </c>
      <c r="T20" s="27"/>
      <c r="U20" s="26" t="s">
        <v>199</v>
      </c>
      <c r="V20" s="27">
        <v>15256720.860080458</v>
      </c>
      <c r="W20" s="27">
        <v>18690009.402873654</v>
      </c>
      <c r="X20" s="27">
        <v>993750.0342345566</v>
      </c>
      <c r="Z20" s="27"/>
      <c r="AA20" s="26" t="s">
        <v>199</v>
      </c>
      <c r="AB20" s="27">
        <v>3442671.9074874846</v>
      </c>
      <c r="AC20" s="27">
        <v>993750.0342345566</v>
      </c>
      <c r="AD20" s="27"/>
    </row>
    <row r="21" spans="1:33" x14ac:dyDescent="0.25">
      <c r="D21" s="27"/>
      <c r="H21" s="27"/>
      <c r="L21" s="27"/>
      <c r="P21" s="27"/>
      <c r="Q21" s="26" t="s">
        <v>28</v>
      </c>
      <c r="R21" s="27">
        <v>104618923.19580731</v>
      </c>
      <c r="S21" s="27">
        <v>103124405.70611869</v>
      </c>
      <c r="T21" s="27"/>
      <c r="Z21" s="27"/>
      <c r="AD21" s="27"/>
    </row>
    <row r="22" spans="1:33" x14ac:dyDescent="0.25">
      <c r="D22" s="27"/>
      <c r="H22" s="27"/>
      <c r="L22" s="27"/>
      <c r="P22" s="27"/>
      <c r="T22" s="27"/>
      <c r="Z22" s="27"/>
      <c r="AD22" s="27"/>
    </row>
    <row r="23" spans="1:33" x14ac:dyDescent="0.25">
      <c r="D23" s="27"/>
      <c r="H23" s="27"/>
      <c r="L23" s="27"/>
      <c r="P23" s="27"/>
      <c r="T23" s="27"/>
      <c r="Z23" s="27"/>
      <c r="AD23" s="27"/>
    </row>
    <row r="24" spans="1:33" x14ac:dyDescent="0.25">
      <c r="D24" s="27"/>
      <c r="H24" s="27"/>
      <c r="L24" s="27"/>
      <c r="P24" s="27"/>
      <c r="T24" s="27"/>
      <c r="Z24" s="27"/>
      <c r="AD24" s="27"/>
    </row>
    <row r="25" spans="1:33" x14ac:dyDescent="0.25">
      <c r="D25" s="27"/>
      <c r="H25" s="27"/>
      <c r="L25" s="27"/>
      <c r="P25" s="27"/>
      <c r="T25" s="27"/>
      <c r="Z25" s="27"/>
      <c r="AD25" s="27"/>
    </row>
    <row r="26" spans="1:33" x14ac:dyDescent="0.25">
      <c r="D26" s="27"/>
      <c r="H26" s="27"/>
      <c r="L26" s="27"/>
      <c r="P26" s="27"/>
      <c r="T26" s="27"/>
      <c r="Z26" s="27"/>
      <c r="AD26" s="27"/>
    </row>
    <row r="27" spans="1:33" x14ac:dyDescent="0.25">
      <c r="D27" s="27"/>
      <c r="H27" s="27"/>
      <c r="L27" s="27"/>
      <c r="P27" s="27"/>
      <c r="T27" s="27"/>
      <c r="Z27" s="27"/>
      <c r="AD27" s="27"/>
    </row>
    <row r="28" spans="1:33" x14ac:dyDescent="0.25">
      <c r="D28" s="27"/>
      <c r="H28" s="27"/>
      <c r="L28" s="27"/>
      <c r="P28" s="27"/>
      <c r="T28" s="27"/>
      <c r="Z28" s="27"/>
      <c r="AD28" s="27"/>
    </row>
    <row r="29" spans="1:33" x14ac:dyDescent="0.25">
      <c r="D29" s="27"/>
      <c r="H29" s="27"/>
      <c r="L29" s="27"/>
      <c r="P29" s="27"/>
      <c r="T29" s="27"/>
      <c r="Z29" s="27"/>
      <c r="AD29" s="27"/>
    </row>
    <row r="30" spans="1:33" x14ac:dyDescent="0.25">
      <c r="D30" s="27"/>
      <c r="H30" s="27"/>
      <c r="L30" s="27"/>
      <c r="P30" s="27"/>
      <c r="T30" s="27"/>
      <c r="Z30" s="27"/>
      <c r="AD30" s="27"/>
    </row>
    <row r="31" spans="1:33" x14ac:dyDescent="0.25">
      <c r="D31" s="27"/>
      <c r="H31" s="27"/>
      <c r="L31" s="27"/>
      <c r="P31" s="27"/>
      <c r="T31" s="27"/>
      <c r="Z31" s="27"/>
      <c r="AD31" s="27"/>
    </row>
    <row r="32" spans="1:33" x14ac:dyDescent="0.25">
      <c r="D32" s="27"/>
      <c r="H32" s="27"/>
      <c r="L32" s="27"/>
      <c r="P32" s="27"/>
      <c r="T32" s="27"/>
      <c r="Z32" s="27"/>
      <c r="AD32" s="27"/>
    </row>
    <row r="33" spans="4:30" x14ac:dyDescent="0.25">
      <c r="D33" s="27"/>
      <c r="H33" s="27"/>
      <c r="L33" s="27"/>
      <c r="P33" s="27"/>
      <c r="T33" s="27"/>
      <c r="Z33" s="27"/>
      <c r="AD33" s="27"/>
    </row>
    <row r="34" spans="4:30" x14ac:dyDescent="0.25">
      <c r="D34" s="27"/>
      <c r="H34" s="27"/>
      <c r="L34" s="27"/>
      <c r="P34" s="27"/>
      <c r="T34" s="27"/>
      <c r="Z34" s="27"/>
      <c r="AD34" s="27"/>
    </row>
  </sheetData>
  <pageMargins left="0.7" right="0.7" top="0.75" bottom="0.75" header="0.3" footer="0.3"/>
  <pageSetup paperSize="9" orientation="portrait" horizontalDpi="0" verticalDpi="0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9 9 7 8 1 9 3 - 4 5 e e - 4 d f c - a 0 9 b - 6 0 5 9 e 6 1 6 b 7 0 3 "   x m l n s = " h t t p : / / s c h e m a s . m i c r o s o f t . c o m / D a t a M a s h u p " > A A A A A M Q H A A B Q S w M E F A A C A A g A c m e 8 T s V 6 w V y n A A A A + A A A A B I A H A B D b 2 5 m a W c v U G F j a 2 F n Z S 5 4 b W w g o h g A K K A U A A A A A A A A A A A A A A A A A A A A A A A A A A A A h Y + x D o I w F E V / h X S n D x B Q y a M M r p I Y j c a 1 g Q q N U A w U y 7 8 5 + E n + g i S K u j n e k z O c + 7 j d M R n q y r q K t p O N i o l L H W I J l T W 5 V E V M e n 2 y F y R h u O H Z m R f C G m X V R U O X x 6 T U + h I B G G O o m d G m L c B z H B e O 6 X q X l a L m 5 C P L / 7 I t V a e 5 y g R h e H j F M I + G S x r 4 4 Z z 6 g Y s w Y U y l + i r e W E w d h B + I q 7 7 S f S t Y 2 9 v b P c I 0 E d 4 v 2 B N Q S w M E F A A C A A g A c m e 8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J n v E 5 i w H g y u w Q A A C g S A A A T A B w A R m 9 y b X V s Y X M v U 2 V j d G l v b j E u b S C i G A A o o B Q A A A A A A A A A A A A A A A A A A A A A A A A A A A D l V 9 1 O 4 0 Y U v k f i H U b u T S J 5 k R L a q y 2 V t t C q F 9 W 2 B X Y r N Y o q k 8 w K a x 0 b 2 c 6 y K E Y i U N F V Q a V S K + 2 q F / 3 Z J z C Q d F N + X 2 H m j f r N j I n H + Y e w V w W h m P H M m e 8 7 5 z s / C W g l t D 2 X r K j P w s P Z m d m Z Y N 3 y a Z W w Y 9 b i O 2 S B O D S c n S H 4 Y W 9 4 k + + y K / 4 j u 2 Q d d o Z 3 n 7 2 s U G d u s e 7 7 1 A 2 / 9 f z n a 5 7 3 P J d v l B 5 b N b p g K B t G e b u 0 6 L k h t p R N Z e o D g 7 1 h 7 9 g F a 8 O U + L v k B + x f A u s d d m 3 A 8 K q 1 5 t C 5 V d 9 y g 2 e e X 1 v 0 n H r N X d 3 a o E G u F 4 b Z a B g F w y Q h 3 p K Q v g y 3 T d I w i n 0 r 8 3 0 r H / a t f J R Z 2 c 6 n c F + z W I f L r l i b g M E l i 4 G j L Z G 0 U + D L d M O x K v S p 5 d R p b j R Z 0 z B M t + 4 4 Z n L G z x w 2 F T d J R z K Q o I G z F 9 s 1 E J 0 n 9 j s C 2 4 l 8 e J d i + t x 2 n C V v 0 8 1 N y k b e r d / z N 9 / l O 9 h 7 x j q E N w m 7 x n + d H l 4 X h P + A x X N + m G y + S B G s U A d C W / Y 2 g 9 w 4 1 C a h V m W d 5 E q F M v n 4 E 2 K I P Y T v A V 0 H d g + w L 8 b n o Z H X 4 P 0 G Y 8 c w e g K T M E i U d X 4 I Y l f q A J Y F s K Z g g A i I / f w n L J 7 x 3 R T l o 2 p V y S 1 3 d 8 o I E Z 5 i 3 N w S d 9 7 Q s Z + R U l E S E h E n E n i 4 T l 3 s b v I 9 m L 1 g s Y R N 9 N N 8 z 1 B b q R N Q e f K + S B e G s J 7 O k y D P T v k O C F 3 j N 9 b J z 6 f k B / P W D i K d B h E e J Z v i Y L V P 6 S O z c Z N + e j L 8 k W x p 4 U S q B Y h U F i f c d M z 3 + U E K a N G r r d k u V U 4 O c i M K 3 F i S q F S N X n 1 l 6 1 i P / 7 W S B h 5 + / c H y E y O f K S 0 9 1 l S p 6 b H S L T 1 m w s W / I b U K 0 5 9 u L V H H r t k h 9 X N G h J 3 f 1 L 2 Q r o R b o P n Y c 2 n e R D a B Q 1 t e g p J j a M 5 8 K + + / R A A E a 9 C U e X Q i 1 m R R O h L V M k Y Q z / F q H 2 i y L W L D C 2 S Z n T A m E 6 q p M F h N t 8 Y K R 6 v w S n e r x 2 J G S 2 + l 1 A A S d x N 5 + T 8 S z 4 W o A 2 1 2 C k N N W V v a Q 3 v j W N k I H T e 6 t 5 t E x G z u S 2 + T + s N a 3 t 1 q 3 / y w e n 8 L k k n F c L 1 Q w R T T g 2 W D Y y n B X x b q P E E I x D k o i V h u d d z 2 j t S A 3 H 7 r N C 4 M z e M p / D R Y F 9 3 H + f e R a H 8 K q f I D / k q j i r y P h V 9 A V u g Y N F K 2 X / t e D d a / o F a V + s H k O S Y o l Z L D j x x n p W I 5 l h 8 s h H 6 d l v X u J Q v M q R R q 1 o D 0 5 B V W + v z Y F N x w L h k D l M z 1 M e O J u 2 G / 8 M K v 0 G F 8 L U w T U p f l 8 1 q G U 1 T E b n O I 2 F 9 p i Y x G 9 + u I / Z p W z r 6 9 e o + L h H r U L M O P I v Y 7 7 m 1 F A 6 / X b 4 g i v T R H + B m P O I s p i g z R C t g v U o 4 d + H w v 6 d y v e 6 Z A L V q a O T m G H W o x Q 0 j 2 + 1 0 h k 0 6 A + V m r C h u O H W q z x j 1 K Y B A j e R 1 y R d 0 7 L o E W g x f 5 Y Q o Y 1 C e 1 2 G Z 4 x 4 P 6 p y 6 E 7 i v 0 I / W q K w N 5 9 E w o I d M k p v F + Y a j 7 p 4 q p A P p / S J U 7 q + h U R l G 4 C R o G u S O + L 6 O t v v r d f p w s j u p D 0 w k E 3 S g L M g E / Q R N 6 M L g J t a R / 4 0 z 7 k b 1 P J G w s b g e O / u m p e 2 7 k q D O p v 8 T Q 0 7 W Y z B V L V o i R D s 0 p J 5 5 W 7 R r 9 D p D V y v c Y D t Q 8 V M W 7 e 5 i H i s P m o V v 5 o v t 9 W E m n D J s i 9 c 7 F X o N 4 P t F f A E I s v 4 n l 8 7 M z t j s 1 g Y f / A V B L A Q I t A B Q A A g A I A H J n v E 7 F e s F c p w A A A P g A A A A S A A A A A A A A A A A A A A A A A A A A A A B D b 2 5 m a W c v U G F j a 2 F n Z S 5 4 b W x Q S w E C L Q A U A A I A C A B y Z 7 x O D 8 r p q 6 Q A A A D p A A A A E w A A A A A A A A A A A A A A A A D z A A A A W 0 N v b n R l b n R f V H l w Z X N d L n h t b F B L A Q I t A B Q A A g A I A H J n v E 5 i w H g y u w Q A A C g S A A A T A A A A A A A A A A A A A A A A A O Q B A A B G b 3 J t d W x h c y 9 T Z W N 0 a W 9 u M S 5 t U E s F B g A A A A A D A A M A w g A A A O w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c n A A A A A A A A R S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C M S V E M C V C N C V E M S U 4 M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5 h b W V V c G R h d G V k Q W Z 0 Z X J G a W x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y I i A v P j x F b n R y e S B U e X B l P S J G a W x s V G F y Z 2 V 0 I i B W Y W x 1 Z T 0 i c 9 C x 0 L T R g F 8 y I i A v P j x F b n R y e S B U e X B l P S J G a W x s T G F z d F V w Z G F 0 Z W Q i I F Z h b H V l P S J k M j A x O S 0 w N S 0 y O F Q w N T o 1 O T o z N i 4 0 N T k 4 O D I x W i I g L z 4 8 R W 5 0 c n k g V H l w Z T 0 i R m l s b E N v b H V t b l R 5 c G V z I i B W Y W x 1 Z T 0 i c 0 N R W U d C Z 1 l H Q m d Z R 0 F B P T 0 i I C 8 + P E V u d H J 5 I F R 5 c G U 9 I k Z p b G x D b 2 x 1 b W 5 O Y W 1 l c y I g V m F s d W U 9 I n N b J n F 1 b 3 Q 7 0 L T Q s N G C 0 L A m c X V v d D s s J n F 1 b 3 Q 7 0 Y L Q u N C / J n F 1 b 3 Q 7 L C Z x d W 9 0 O 9 C / 0 L 7 Q u t C w 0 L f Q s N G C 0 L X Q u 9 G M J n F 1 b 3 Q 7 L C Z x d W 9 0 O 9 G A 0 L D Q t 9 C 0 0 L X Q u y Z x d W 9 0 O y w m c X V v d D v R g d G D 0 L z Q v N C w I N G A 0 L D Q t 9 C 0 0 L X Q u 9 C w J n F 1 b 3 Q 7 L C Z x d W 9 0 O 9 C z 0 Y D R g 9 C / 0 L / Q s C Z x d W 9 0 O y w m c X V v d D v R g d G D 0 L z Q v N C w I N C z 0 Y D R g 9 C / 0 L / R i y Z x d W 9 0 O y w m c X V v d D v R g d G C 0 L D R g t G M 0 Y 8 m c X V v d D s s J n F 1 b 3 Q 7 0 L r Q v t C 0 J n F 1 b 3 Q 7 L C Z x d W 9 0 O 9 C X 0 L 3 Q s N G H 0 L X Q v d C 4 0 L U m c X V v d D t d I i A v P j x F b n R y e S B U e X B l P S J R d W V y e U l E I i B W Y W x 1 Z T 0 i c z E x Y z U 5 M m M 1 L W Q 5 Y T M t N G N h Y i 0 4 Z j I 2 L T h i Y j Y w M D I 5 N D E z N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x 0 L T R g C / Q n 9 G A 0 L 7 Q s N C 9 0 L D Q u 9 C 4 0 L f Q u N G A 0 L 7 Q s t C w 0 L 3 Q v d C w 0 Y 8 g 0 L T Q s N G C 0 L A u e 9 C 0 0 L D R g t C w L D B 9 J n F 1 b 3 Q 7 L C Z x d W 9 0 O 1 N l Y 3 R p b 2 4 x L 9 C x 0 L T R g C / Q o N C w 0 L f Q t N C 1 0 L v Q u N G C 0 Y w g 0 Y H R g t C + 0 L v Q s d C 1 0 Y Y g 0 L / Q v i D R g N C w 0 L f Q t N C 1 0 L v Q u N G C 0 L X Q u 9 G O M S 5 7 0 Y L Q u N C / L D J 9 J n F 1 b 3 Q 7 L C Z x d W 9 0 O 1 N l Y 3 R p b 2 4 x L 9 C x 0 L T R g C / Q o N C w 0 L f Q t N C 1 0 L v Q u N G C 0 Y w g 0 Y H R g t C + 0 L v Q s d C 1 0 Y Y g 0 L / Q v i D R g N C w 0 L f Q t N C 1 0 L v Q u N G C 0 L X Q u 9 G O L n v Q v 9 C + 0 L r Q s N C 3 0 L D R g t C 1 0 L v R j C w x f S Z x d W 9 0 O y w m c X V v d D t T Z W N 0 a W 9 u M S / Q s d C 0 0 Y A v 0 K D Q s N C 3 0 L T Q t d C 7 0 L j R g t G M I N G B 0 Y L Q v t C 7 0 L H Q t d G G I N C / 0 L 4 g 0 Y D Q s N C 3 0 L T Q t d C 7 0 L j R g t C 1 0 L v R j i 5 7 0 Y D Q s N C 3 0 L T Q t d C 7 L D J 9 J n F 1 b 3 Q 7 L C Z x d W 9 0 O 1 N l Y 3 R p b 2 4 x L 9 C x 0 L T R g C / Q o N C w 0 L f Q t N C 1 0 L v Q u N G C 0 Y w g 0 Y H R g t C + 0 L v Q s d C 1 0 Y Y g 0 L / Q v i D R g N C w 0 L f Q t N C 1 0 L v Q u N G C 0 L X Q u 9 G O L n v R g d G D 0 L z Q v N C w I N G A 0 L D Q t 9 C 0 0 L X Q u 9 C w L D N 9 J n F 1 b 3 Q 7 L C Z x d W 9 0 O 1 N l Y 3 R p b 2 4 x L 9 C x 0 L T R g C / Q o N C w 0 L f Q t N C 1 0 L v Q u N G C 0 Y w g 0 Y H R g t C + 0 L v Q s d C 1 0 Y Y g 0 L / Q v i D R g N C w 0 L f Q t N C 1 0 L v Q u N G C 0 L X Q u 9 G O L n v Q s 9 G A 0 Y P Q v 9 C / 0 L A s N H 0 m c X V v d D s s J n F 1 b 3 Q 7 U 2 V j d G l v b j E v 0 L H Q t N G A L 9 C g 0 L D Q t 9 C 0 0 L X Q u 9 C 4 0 Y L R j C D R g d G C 0 L 7 Q u 9 C x 0 L X R h i D Q v 9 C + I N G A 0 L D Q t 9 C 0 0 L X Q u 9 C 4 0 Y L Q t d C 7 0 Y 4 u e 9 G B 0 Y P Q v N C 8 0 L A g 0 L P R g N G D 0 L / Q v 9 G L L D V 9 J n F 1 b 3 Q 7 L C Z x d W 9 0 O 1 N l Y 3 R p b 2 4 x L 9 C x 0 L T R g C / Q o N C w 0 L f Q t N C 1 0 L v Q u N G C 0 Y w g 0 Y H R g t C + 0 L v Q s d C 1 0 Y Y g 0 L / Q v i D R g N C w 0 L f Q t N C 1 0 L v Q u N G C 0 L X Q u 9 G O L n v R g d G C 0 L D R g t G M 0 Y 8 s N n 0 m c X V v d D s s J n F 1 b 3 Q 7 U 2 V j d G l v b j E v 0 L H Q t N G A L 9 C g 0 L D Q t 9 C 0 0 L X Q u 9 C 4 0 Y L R j C D R g d G C 0 L 7 Q u 9 C x 0 L X R h i D Q v 9 C + I N G A 0 L D Q t 9 C 0 0 L X Q u 9 C 4 0 Y L Q t d C 7 0 Y 4 u e 9 C 6 0 L 7 Q t C w 3 f S Z x d W 9 0 O y w m c X V v d D t T Z W N 0 a W 9 u M S / Q s d C 0 0 Y A v 0 J T R g N G D 0 L P Q u N C 1 I N G B 0 Y L Q v t C 7 0 L H R h t G L I N G B I N C + 0 Y L Q v N C 1 0 L 3 Q t d C 9 0 L 3 R i 9 C 8 I N G B 0 L L Q t d G A 0 Y L R i 9 C y 0 L D Q v d C 4 0 L X Q v C 5 7 0 J f Q v d C w 0 Y f Q t d C 9 0 L j Q t S w y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H Q t N G A L 9 C f 0 Y D Q v t C w 0 L 3 Q s N C 7 0 L j Q t 9 C 4 0 Y D Q v t C y 0 L D Q v d C 9 0 L D R j y D Q t N C w 0 Y L Q s C 5 7 0 L T Q s N G C 0 L A s M H 0 m c X V v d D s s J n F 1 b 3 Q 7 U 2 V j d G l v b j E v 0 L H Q t N G A L 9 C g 0 L D Q t 9 C 0 0 L X Q u 9 C 4 0 Y L R j C D R g d G C 0 L 7 Q u 9 C x 0 L X R h i D Q v 9 C + I N G A 0 L D Q t 9 C 0 0 L X Q u 9 C 4 0 Y L Q t d C 7 0 Y 4 x L n v R g t C 4 0 L 8 s M n 0 m c X V v d D s s J n F 1 b 3 Q 7 U 2 V j d G l v b j E v 0 L H Q t N G A L 9 C g 0 L D Q t 9 C 0 0 L X Q u 9 C 4 0 Y L R j C D R g d G C 0 L 7 Q u 9 C x 0 L X R h i D Q v 9 C + I N G A 0 L D Q t 9 C 0 0 L X Q u 9 C 4 0 Y L Q t d C 7 0 Y 4 u e 9 C / 0 L 7 Q u t C w 0 L f Q s N G C 0 L X Q u 9 G M L D F 9 J n F 1 b 3 Q 7 L C Z x d W 9 0 O 1 N l Y 3 R p b 2 4 x L 9 C x 0 L T R g C / Q o N C w 0 L f Q t N C 1 0 L v Q u N G C 0 Y w g 0 Y H R g t C + 0 L v Q s d C 1 0 Y Y g 0 L / Q v i D R g N C w 0 L f Q t N C 1 0 L v Q u N G C 0 L X Q u 9 G O L n v R g N C w 0 L f Q t N C 1 0 L s s M n 0 m c X V v d D s s J n F 1 b 3 Q 7 U 2 V j d G l v b j E v 0 L H Q t N G A L 9 C g 0 L D Q t 9 C 0 0 L X Q u 9 C 4 0 Y L R j C D R g d G C 0 L 7 Q u 9 C x 0 L X R h i D Q v 9 C + I N G A 0 L D Q t 9 C 0 0 L X Q u 9 C 4 0 Y L Q t d C 7 0 Y 4 u e 9 G B 0 Y P Q v N C 8 0 L A g 0 Y D Q s N C 3 0 L T Q t d C 7 0 L A s M 3 0 m c X V v d D s s J n F 1 b 3 Q 7 U 2 V j d G l v b j E v 0 L H Q t N G A L 9 C g 0 L D Q t 9 C 0 0 L X Q u 9 C 4 0 Y L R j C D R g d G C 0 L 7 Q u 9 C x 0 L X R h i D Q v 9 C + I N G A 0 L D Q t 9 C 0 0 L X Q u 9 C 4 0 Y L Q t d C 7 0 Y 4 u e 9 C z 0 Y D R g 9 C / 0 L / Q s C w 0 f S Z x d W 9 0 O y w m c X V v d D t T Z W N 0 a W 9 u M S / Q s d C 0 0 Y A v 0 K D Q s N C 3 0 L T Q t d C 7 0 L j R g t G M I N G B 0 Y L Q v t C 7 0 L H Q t d G G I N C / 0 L 4 g 0 Y D Q s N C 3 0 L T Q t d C 7 0 L j R g t C 1 0 L v R j i 5 7 0 Y H R g 9 C 8 0 L z Q s C D Q s 9 G A 0 Y P Q v 9 C / 0 Y s s N X 0 m c X V v d D s s J n F 1 b 3 Q 7 U 2 V j d G l v b j E v 0 L H Q t N G A L 9 C g 0 L D Q t 9 C 0 0 L X Q u 9 C 4 0 Y L R j C D R g d G C 0 L 7 Q u 9 C x 0 L X R h i D Q v 9 C + I N G A 0 L D Q t 9 C 0 0 L X Q u 9 C 4 0 Y L Q t d C 7 0 Y 4 u e 9 G B 0 Y L Q s N G C 0 Y z R j y w 2 f S Z x d W 9 0 O y w m c X V v d D t T Z W N 0 a W 9 u M S / Q s d C 0 0 Y A v 0 K D Q s N C 3 0 L T Q t d C 7 0 L j R g t G M I N G B 0 Y L Q v t C 7 0 L H Q t d G G I N C / 0 L 4 g 0 Y D Q s N C 3 0 L T Q t d C 7 0 L j R g t C 1 0 L v R j i 5 7 0 L r Q v t C 0 L D d 9 J n F 1 b 3 Q 7 L C Z x d W 9 0 O 1 N l Y 3 R p b 2 4 x L 9 C x 0 L T R g C / Q l N G A 0 Y P Q s 9 C 4 0 L U g 0 Y H R g t C + 0 L v Q s d G G 0 Y s g 0 Y E g 0 L 7 R g t C 8 0 L X Q v d C 1 0 L 3 Q v d G L 0 L w g 0 Y H Q s t C 1 0 Y D R g t G L 0 L L Q s N C 9 0 L j Q t d C 8 L n v Q l 9 C 9 0 L D R h 9 C 1 0 L 3 Q u N C 1 L D J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M 4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C M S V E M C V C N C V E M S U 4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N y V E M C V C M C V E M C V C R i V E M C V C R S V E M C V C Q i V E M C V C R C V E M C V C N S V E M C V C R C V E M C V C O C V E M C V C N S U y M C V E M C V C M i V E M C V C R C V E M C V C O C V E M C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Q T I l R D E l O D A l R D A l Q j A l R D A l Q k Q l R D E l O D E l R D A l Q k Y l R D A l Q k U l R D A l Q k Q l R D A l Q j g l R D E l O D A l R D A l Q k U l R D A l Q j I l R D A l Q j A l R D A l Q k Q l R D A l Q k Q l R D A l Q j A l R D E l O E Y l M j A l R D E l O D I l R D A l Q j A l R D A l Q j E l R D A l Q k I l R D A l Q j g l R D E l O D Y l R D A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T k 3 J U Q w J U I w J U Q w J U J G J U Q w J U J F J U Q w J U J C J U Q w J U J E J U Q w J U I 1 J U Q w J U J E J U Q w J U I 4 J U Q w J U I 1 J T I w J U Q w J U I y J U Q w J U J E J U Q w J U I 4 J U Q w J U I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O U U l R D A l Q j E l R D E l O E E l R D A l Q j U l R D A l Q j Q l R D A l Q j g l R D A l Q k Q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O T c l R D A l Q j A l R D A l Q k Y l R D A l Q k U l R D A l Q k I l R D A l Q k Q l R D A l Q j U l R D A l Q k Q l R D A l Q j g l R D A l Q j U l M j A l R D A l Q j I l R D A l Q k Q l R D A l Q j g l R D A l Q j c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V B M C V E M C V C M C V E M C V C N y V E M C V C N C V E M C V C N S V E M C V C Q i V E M C V C O C V E M S U 4 M i V E M S U 4 Q y U y M C V E M S U 4 M S V E M S U 4 M i V E M C V C R S V E M C V C Q i V E M C V C M S V E M C V C N S V E M S U 4 N i U y M C V E M C V C R i V E M C V C R S U y M C V E M S U 4 M C V E M C V C M C V E M C V C N y V E M C V C N C V E M C V C N S V E M C V C Q i V E M C V C O C V E M S U 4 M i V E M C V C N S V E M C V C Q i V E M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O U U l R D A l Q j E l R D E l O E E l R D A l Q j U l R D A l Q j Q l R D A l Q j g l R D A l Q k Q l R D A l Q j U l R D A l Q k Q l R D A l Q k Q l R D E l O E I l R D A l Q j U l M j A l R D E l O D E l R D E l O D I l R D A l Q k U l R D A l Q k I l R D A l Q j E l R D E l O D Y l R D E l O E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R i V E M S U 4 M C V E M C V C R S V E M C V C M C V E M C V C R C V E M C V C M C V E M C V C Q i V E M C V C O C V E M C V C N y V E M C V C O C V E M S U 4 M C V E M C V C R S V E M C V C M i V E M C V C M C V E M C V C R C V E M C V C R C V E M C V C M C V E M S U 4 R i U y M C V E M C V C N C V E M C V C M C V E M S U 4 M i V E M C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E l R D A l Q j Q l R D E l O D A v J U Q w J U E y J U Q w J U I 1 J U Q w J U J B J U Q x J T g x J U Q x J T g y J T I w J U Q w J U I y J T I w J U Q w J U J E J U Q w J U I 4 J U Q w J U I 2 J U Q w J U J E J U Q w J U I 1 J U Q w J U J D J T I w J U Q x J T g w J U Q w J U I 1 J U Q w J U I z J U Q w J U I 4 J U Q x J T g x J U Q x J T g y J U Q x J T g w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x J U Q w J U I 0 J U Q x J T g w L y V E M C U 5 N C V E M S U 4 M C V E M S U 4 M y V E M C V C M y V E M C V C O C V E M C V C N S U y M C V E M S U 4 M S V E M S U 4 M i V E M C V C R S V E M C V C Q i V E M C V C M S V E M S U 4 N i V E M S U 4 Q i U y M C V E M S U 4 M S U y M C V E M C V C R S V E M S U 4 M i V E M C V C Q y V E M C V C N S V E M C V C R C V E M C V C N S V E M C V C R C V E M C V C R C V E M S U 4 Q i V E M C V C Q y U y M C V E M S U 4 M S V E M C V C M i V E M C V C N S V E M S U 4 M C V E M S U 4 M i V E M S U 4 Q i V E M C V C M i V E M C V C M C V E M C V C R C V E M C V C O C V E M C V C N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S V E M C V C N C V E M S U 4 M C 8 l R D A l Q T A l R D A l Q j A l R D A l Q j c l R D A l Q j Q l R D A l Q j U l R D A l Q k I l R D A l Q j g l R D E l O D I l R D E l O E M l M j A l R D E l O D E l R D E l O D I l R D A l Q k U l R D A l Q k I l R D A l Q j E l R D A l Q j U l R D E l O D Y l M j A l R D A l Q k Y l R D A l Q k U l M j A l R D E l O D A l R D A l Q j A l R D A l Q j c l R D A l Q j Q l R D A l Q j U l R D A l Q k I l R D A l Q j g l R D E l O D I l R D A l Q j U l R D A l Q k I l R D E l O E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K 3 R l v 7 2 J x O j T Y a E B y u g 5 E A A A A A A g A A A A A A E G Y A A A A B A A A g A A A A C T m 3 L E 5 D D m j d d v Y w d l T y 1 h T F K e Q A D / m m O h a H r W 6 H Y 6 E A A A A A D o A A A A A C A A A g A A A A j Q B r r S V + T a 3 x L n N k M 2 T 2 z B + f N 1 Y N e Z e v m 3 F b d Y k + g q 1 Q A A A A D S m 2 v z o + P 1 D 0 B t P M y g W C K M R G v a D y i E W O E 3 u + d W l H b A a + Q v X r b 3 / N Z C O 3 o g C j E / 7 t T g B 2 I n 8 S t M z Z f D W + b I w v D V z p t 2 F 3 O l F m F a Q p G 7 i 1 r K Z A A A A A I J J 5 M v y o e F 0 l z Y J z f g t J X x k h p g v Z d 4 Y 4 Q 4 9 K h 3 G s d Y 8 M 2 H Y i l E l D Y e j K j d / w i U 8 m B i 7 2 6 / / t U z O 9 L T o M 6 o d j j Q = = < / D a t a M a s h u p > 
</file>

<file path=customXml/itemProps1.xml><?xml version="1.0" encoding="utf-8"?>
<ds:datastoreItem xmlns:ds="http://schemas.openxmlformats.org/officeDocument/2006/customXml" ds:itemID="{A2159089-BE31-4C91-823C-0DEC153AE3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БДР</vt:lpstr>
      <vt:lpstr>бдр1</vt:lpstr>
      <vt:lpstr>бдр2</vt:lpstr>
      <vt:lpstr>бдр3</vt:lpstr>
      <vt:lpstr>бдр4</vt:lpstr>
      <vt:lpstr>бдр5</vt:lpstr>
      <vt:lpstr>данные</vt:lpstr>
      <vt:lpstr>1</vt:lpstr>
      <vt:lpstr>2</vt:lpstr>
      <vt:lpstr>автор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Салостей</dc:creator>
  <cp:lastModifiedBy>Станислав Салостей</cp:lastModifiedBy>
  <dcterms:created xsi:type="dcterms:W3CDTF">2018-04-09T17:03:20Z</dcterms:created>
  <dcterms:modified xsi:type="dcterms:W3CDTF">2019-05-28T06:00:46Z</dcterms:modified>
</cp:coreProperties>
</file>